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6A90621-87C4-6C01-FD6A-EE6E7C140903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LYA117\Downloads\Delivery summary\8月\"/>
    </mc:Choice>
  </mc:AlternateContent>
  <xr:revisionPtr revIDLastSave="0" documentId="13_ncr:1_{A88F4551-F332-4D33-8EB6-CD89CCD4BB6A}" xr6:coauthVersionLast="47" xr6:coauthVersionMax="47" xr10:uidLastSave="{00000000-0000-0000-0000-000000000000}"/>
  <bookViews>
    <workbookView xWindow="-108" yWindow="-108" windowWidth="23256" windowHeight="12456" tabRatio="676" activeTab="1" xr2:uid="{00000000-000D-0000-FFFF-FFFF00000000}"/>
  </bookViews>
  <sheets>
    <sheet name="Blank" sheetId="1" r:id="rId1"/>
    <sheet name="8-8" sheetId="145" r:id="rId2"/>
    <sheet name="8-7" sheetId="144" r:id="rId3"/>
    <sheet name="8-6" sheetId="143" r:id="rId4"/>
    <sheet name="8-5" sheetId="142" r:id="rId5"/>
    <sheet name="8-3" sheetId="140" r:id="rId6"/>
    <sheet name="8-1" sheetId="141" r:id="rId7"/>
    <sheet name="Summary" sheetId="14" state="veryHidden" r:id="rId8"/>
  </sheets>
  <definedNames>
    <definedName name="_xlnm._FilterDatabase" localSheetId="6" hidden="1">'8-1'!$A$4:$Q$5</definedName>
    <definedName name="_xlnm._FilterDatabase" localSheetId="5" hidden="1">'8-3'!$A$4:$Q$6</definedName>
    <definedName name="_xlnm._FilterDatabase" localSheetId="4" hidden="1">'8-5'!$A$4:$Q$6</definedName>
    <definedName name="_xlnm._FilterDatabase" localSheetId="3" hidden="1">'8-6'!$A$4:$Q$6</definedName>
    <definedName name="_xlnm._FilterDatabase" localSheetId="2" hidden="1">'8-7'!$A$4:$Q$5</definedName>
    <definedName name="_xlnm._FilterDatabase" localSheetId="1" hidden="1">'8-8'!$A$4:$Q$6</definedName>
    <definedName name="_xlnm._FilterDatabase" localSheetId="0" hidden="1">Blank!$A$4:$Q$6</definedName>
    <definedName name="_xlnm._FilterDatabase" localSheetId="7" hidden="1">Summary!#REF!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1" i="14" l="1"/>
  <c r="AF10" i="145"/>
  <c r="AG10" i="145" s="1"/>
  <c r="W10" i="145"/>
  <c r="V10" i="145"/>
  <c r="U10" i="145"/>
  <c r="T10" i="145"/>
  <c r="S10" i="145"/>
  <c r="D10" i="145"/>
  <c r="B10" i="145"/>
  <c r="C10" i="145" s="1"/>
  <c r="AF9" i="145"/>
  <c r="AG9" i="145" s="1"/>
  <c r="W9" i="145"/>
  <c r="V9" i="145"/>
  <c r="U9" i="145"/>
  <c r="T9" i="145"/>
  <c r="S9" i="145"/>
  <c r="D9" i="145"/>
  <c r="B9" i="145"/>
  <c r="C9" i="145" s="1"/>
  <c r="AF8" i="145"/>
  <c r="AG8" i="145" s="1"/>
  <c r="W8" i="145"/>
  <c r="V8" i="145"/>
  <c r="U8" i="145"/>
  <c r="T8" i="145"/>
  <c r="S8" i="145"/>
  <c r="D8" i="145"/>
  <c r="B8" i="145"/>
  <c r="C8" i="145" s="1"/>
  <c r="AF7" i="145"/>
  <c r="AG7" i="145" s="1"/>
  <c r="W7" i="145"/>
  <c r="V7" i="145"/>
  <c r="U7" i="145"/>
  <c r="T7" i="145"/>
  <c r="S7" i="145"/>
  <c r="D7" i="145"/>
  <c r="B7" i="145"/>
  <c r="C7" i="145" s="1"/>
  <c r="W6" i="145"/>
  <c r="V6" i="145"/>
  <c r="U6" i="145"/>
  <c r="T6" i="145"/>
  <c r="S6" i="145"/>
  <c r="D6" i="145"/>
  <c r="B6" i="145"/>
  <c r="C6" i="145" s="1"/>
  <c r="C1" i="145"/>
  <c r="AF6" i="144"/>
  <c r="AG6" i="144" s="1"/>
  <c r="W6" i="144"/>
  <c r="V6" i="144"/>
  <c r="U6" i="144"/>
  <c r="T6" i="144"/>
  <c r="S6" i="144"/>
  <c r="Y6" i="144" s="1"/>
  <c r="D6" i="144"/>
  <c r="B6" i="144"/>
  <c r="C6" i="144" s="1"/>
  <c r="C1" i="144"/>
  <c r="Y6" i="145" l="1"/>
  <c r="X7" i="145"/>
  <c r="Y10" i="145"/>
  <c r="X9" i="145"/>
  <c r="Y8" i="145"/>
  <c r="Y7" i="145"/>
  <c r="Y9" i="145"/>
  <c r="X6" i="145"/>
  <c r="X10" i="145"/>
  <c r="X8" i="145"/>
  <c r="X6" i="144"/>
  <c r="AF12" i="143"/>
  <c r="AG12" i="143" s="1"/>
  <c r="W12" i="143"/>
  <c r="V12" i="143"/>
  <c r="U12" i="143"/>
  <c r="T12" i="143"/>
  <c r="S12" i="143"/>
  <c r="D12" i="143"/>
  <c r="B12" i="143"/>
  <c r="C12" i="143" s="1"/>
  <c r="AG11" i="143"/>
  <c r="AF11" i="143"/>
  <c r="W11" i="143"/>
  <c r="V11" i="143"/>
  <c r="U11" i="143"/>
  <c r="T11" i="143"/>
  <c r="S11" i="143"/>
  <c r="D11" i="143"/>
  <c r="B11" i="143"/>
  <c r="C11" i="143" s="1"/>
  <c r="AG10" i="143"/>
  <c r="AF10" i="143"/>
  <c r="W10" i="143"/>
  <c r="V10" i="143"/>
  <c r="U10" i="143"/>
  <c r="T10" i="143"/>
  <c r="S10" i="143"/>
  <c r="D10" i="143"/>
  <c r="B10" i="143"/>
  <c r="C10" i="143" s="1"/>
  <c r="AG9" i="143"/>
  <c r="AF9" i="143"/>
  <c r="W9" i="143"/>
  <c r="V9" i="143"/>
  <c r="U9" i="143"/>
  <c r="T9" i="143"/>
  <c r="S9" i="143"/>
  <c r="D9" i="143"/>
  <c r="B9" i="143"/>
  <c r="C9" i="143" s="1"/>
  <c r="AG8" i="143"/>
  <c r="AF8" i="143"/>
  <c r="W8" i="143"/>
  <c r="V8" i="143"/>
  <c r="U8" i="143"/>
  <c r="T8" i="143"/>
  <c r="S8" i="143"/>
  <c r="D8" i="143"/>
  <c r="C8" i="143"/>
  <c r="B8" i="143"/>
  <c r="AG7" i="143"/>
  <c r="AF7" i="143"/>
  <c r="W7" i="143"/>
  <c r="V7" i="143"/>
  <c r="U7" i="143"/>
  <c r="T7" i="143"/>
  <c r="S7" i="143"/>
  <c r="D7" i="143"/>
  <c r="B7" i="143"/>
  <c r="C7" i="143" s="1"/>
  <c r="W6" i="143"/>
  <c r="V6" i="143"/>
  <c r="U6" i="143"/>
  <c r="T6" i="143"/>
  <c r="S6" i="143"/>
  <c r="Y6" i="143" s="1"/>
  <c r="D6" i="143"/>
  <c r="B6" i="143"/>
  <c r="C6" i="143" s="1"/>
  <c r="C1" i="143"/>
  <c r="X11" i="143" l="1"/>
  <c r="Y9" i="143"/>
  <c r="X7" i="143"/>
  <c r="Y12" i="143"/>
  <c r="Y10" i="143"/>
  <c r="Y8" i="143"/>
  <c r="X6" i="143"/>
  <c r="X9" i="143"/>
  <c r="Y7" i="143"/>
  <c r="Y11" i="143"/>
  <c r="X8" i="143"/>
  <c r="X10" i="143"/>
  <c r="X12" i="143"/>
  <c r="AF11" i="142"/>
  <c r="AG11" i="142" s="1"/>
  <c r="W11" i="142"/>
  <c r="V11" i="142"/>
  <c r="U11" i="142"/>
  <c r="T11" i="142"/>
  <c r="S11" i="142"/>
  <c r="Y11" i="142" s="1"/>
  <c r="D11" i="142"/>
  <c r="B11" i="142"/>
  <c r="C11" i="142" s="1"/>
  <c r="AF10" i="142"/>
  <c r="AG10" i="142" s="1"/>
  <c r="W10" i="142"/>
  <c r="V10" i="142"/>
  <c r="U10" i="142"/>
  <c r="T10" i="142"/>
  <c r="S10" i="142"/>
  <c r="D10" i="142"/>
  <c r="B10" i="142"/>
  <c r="C10" i="142" s="1"/>
  <c r="AF9" i="142"/>
  <c r="AG9" i="142" s="1"/>
  <c r="W9" i="142"/>
  <c r="V9" i="142"/>
  <c r="U9" i="142"/>
  <c r="T9" i="142"/>
  <c r="S9" i="142"/>
  <c r="D9" i="142"/>
  <c r="B9" i="142"/>
  <c r="C9" i="142" s="1"/>
  <c r="AF8" i="142"/>
  <c r="AG8" i="142" s="1"/>
  <c r="W8" i="142"/>
  <c r="V8" i="142"/>
  <c r="U8" i="142"/>
  <c r="T8" i="142"/>
  <c r="S8" i="142"/>
  <c r="Y8" i="142" s="1"/>
  <c r="D8" i="142"/>
  <c r="B8" i="142"/>
  <c r="C8" i="142" s="1"/>
  <c r="AF7" i="142"/>
  <c r="AG7" i="142" s="1"/>
  <c r="W7" i="142"/>
  <c r="V7" i="142"/>
  <c r="U7" i="142"/>
  <c r="T7" i="142"/>
  <c r="S7" i="142"/>
  <c r="D7" i="142"/>
  <c r="B7" i="142"/>
  <c r="C7" i="142" s="1"/>
  <c r="W6" i="142"/>
  <c r="V6" i="142"/>
  <c r="U6" i="142"/>
  <c r="T6" i="142"/>
  <c r="S6" i="142"/>
  <c r="D6" i="142"/>
  <c r="B6" i="142"/>
  <c r="C6" i="142" s="1"/>
  <c r="C1" i="142"/>
  <c r="Y10" i="142" l="1"/>
  <c r="Y7" i="142"/>
  <c r="Y9" i="142"/>
  <c r="X11" i="142"/>
  <c r="X9" i="142"/>
  <c r="X7" i="142"/>
  <c r="Y6" i="142"/>
  <c r="X8" i="142"/>
  <c r="X10" i="142"/>
  <c r="X6" i="142"/>
  <c r="AF6" i="141"/>
  <c r="AG6" i="141" s="1"/>
  <c r="W6" i="141"/>
  <c r="V6" i="141"/>
  <c r="U6" i="141"/>
  <c r="T6" i="141"/>
  <c r="S6" i="141"/>
  <c r="D6" i="141"/>
  <c r="B6" i="141"/>
  <c r="C6" i="141" s="1"/>
  <c r="C1" i="141"/>
  <c r="Y6" i="141" l="1"/>
  <c r="X6" i="141"/>
  <c r="AF10" i="140"/>
  <c r="AG10" i="140" s="1"/>
  <c r="W10" i="140"/>
  <c r="V10" i="140"/>
  <c r="U10" i="140"/>
  <c r="T10" i="140"/>
  <c r="S10" i="140"/>
  <c r="D10" i="140"/>
  <c r="B10" i="140"/>
  <c r="C10" i="140" s="1"/>
  <c r="AF9" i="140"/>
  <c r="AG9" i="140" s="1"/>
  <c r="W9" i="140"/>
  <c r="V9" i="140"/>
  <c r="U9" i="140"/>
  <c r="T9" i="140"/>
  <c r="S9" i="140"/>
  <c r="Y9" i="140" s="1"/>
  <c r="D9" i="140"/>
  <c r="B9" i="140"/>
  <c r="C9" i="140" s="1"/>
  <c r="AF8" i="140"/>
  <c r="AG8" i="140" s="1"/>
  <c r="W8" i="140"/>
  <c r="V8" i="140"/>
  <c r="U8" i="140"/>
  <c r="T8" i="140"/>
  <c r="S8" i="140"/>
  <c r="D8" i="140"/>
  <c r="B8" i="140"/>
  <c r="C8" i="140" s="1"/>
  <c r="AF7" i="140"/>
  <c r="AG7" i="140" s="1"/>
  <c r="W7" i="140"/>
  <c r="V7" i="140"/>
  <c r="U7" i="140"/>
  <c r="T7" i="140"/>
  <c r="S7" i="140"/>
  <c r="D7" i="140"/>
  <c r="B7" i="140"/>
  <c r="C7" i="140" s="1"/>
  <c r="W6" i="140"/>
  <c r="V6" i="140"/>
  <c r="U6" i="140"/>
  <c r="T6" i="140"/>
  <c r="S6" i="140"/>
  <c r="D6" i="140"/>
  <c r="B6" i="140"/>
  <c r="C6" i="140" s="1"/>
  <c r="C1" i="140"/>
  <c r="X7" i="140" l="1"/>
  <c r="X6" i="140"/>
  <c r="Y8" i="140"/>
  <c r="Y10" i="140"/>
  <c r="X10" i="140"/>
  <c r="Y6" i="140"/>
  <c r="Y7" i="140"/>
  <c r="X8" i="140"/>
  <c r="X9" i="140"/>
  <c r="AF9" i="1" l="1"/>
  <c r="AG9" i="1"/>
  <c r="W9" i="1"/>
  <c r="V9" i="1"/>
  <c r="U9" i="1"/>
  <c r="T9" i="1"/>
  <c r="S9" i="1"/>
  <c r="Y9" i="1"/>
  <c r="D9" i="1"/>
  <c r="B9" i="1"/>
  <c r="C9" i="1"/>
  <c r="X9" i="1"/>
  <c r="AF12" i="1"/>
  <c r="AG12" i="1"/>
  <c r="W12" i="1"/>
  <c r="V12" i="1"/>
  <c r="U12" i="1"/>
  <c r="T12" i="1"/>
  <c r="S12" i="1"/>
  <c r="Y12" i="1"/>
  <c r="D12" i="1"/>
  <c r="B12" i="1"/>
  <c r="C12" i="1"/>
  <c r="AF11" i="1"/>
  <c r="AG11" i="1"/>
  <c r="W11" i="1"/>
  <c r="V11" i="1"/>
  <c r="U11" i="1"/>
  <c r="T11" i="1"/>
  <c r="S11" i="1"/>
  <c r="D11" i="1"/>
  <c r="B11" i="1"/>
  <c r="C11" i="1"/>
  <c r="AF10" i="1"/>
  <c r="AG10" i="1"/>
  <c r="W10" i="1"/>
  <c r="V10" i="1"/>
  <c r="U10" i="1"/>
  <c r="T10" i="1"/>
  <c r="S10" i="1"/>
  <c r="Y10" i="1"/>
  <c r="D10" i="1"/>
  <c r="B10" i="1"/>
  <c r="C10" i="1"/>
  <c r="AF8" i="1"/>
  <c r="AG8" i="1"/>
  <c r="W8" i="1"/>
  <c r="V8" i="1"/>
  <c r="U8" i="1"/>
  <c r="T8" i="1"/>
  <c r="S8" i="1"/>
  <c r="X8" i="1"/>
  <c r="D8" i="1"/>
  <c r="B8" i="1"/>
  <c r="C8" i="1"/>
  <c r="AF7" i="1"/>
  <c r="AG7" i="1"/>
  <c r="W7" i="1"/>
  <c r="V7" i="1"/>
  <c r="U7" i="1"/>
  <c r="T7" i="1"/>
  <c r="S7" i="1"/>
  <c r="Y7" i="1"/>
  <c r="D7" i="1"/>
  <c r="B7" i="1"/>
  <c r="C7" i="1"/>
  <c r="W6" i="1"/>
  <c r="V6" i="1"/>
  <c r="U6" i="1"/>
  <c r="T6" i="1"/>
  <c r="S6" i="1"/>
  <c r="D6" i="1"/>
  <c r="B6" i="1"/>
  <c r="C6" i="1"/>
  <c r="G21" i="14"/>
  <c r="F21" i="14"/>
  <c r="E21" i="14"/>
  <c r="D21" i="14"/>
  <c r="C21" i="14"/>
  <c r="F24" i="14"/>
  <c r="C1" i="1"/>
  <c r="X10" i="1"/>
  <c r="X11" i="1"/>
  <c r="Y11" i="1"/>
  <c r="X12" i="1"/>
  <c r="Y6" i="1"/>
  <c r="X7" i="1"/>
  <c r="Y8" i="1"/>
  <c r="X6" i="1"/>
</calcChain>
</file>

<file path=xl/sharedStrings.xml><?xml version="1.0" encoding="utf-8"?>
<sst xmlns="http://schemas.openxmlformats.org/spreadsheetml/2006/main" count="461" uniqueCount="85">
  <si>
    <t>FILA</t>
    <phoneticPr fontId="0" type="noConversion"/>
  </si>
  <si>
    <t>Fila Marketing (Hon Kong) Limited - Order</t>
  </si>
  <si>
    <t>Thankful/V-DAY</t>
  </si>
  <si>
    <t>飛貨</t>
  </si>
  <si>
    <t>Total</t>
    <phoneticPr fontId="0" type="noConversion"/>
  </si>
  <si>
    <t>派送时间</t>
    <phoneticPr fontId="4" type="noConversion"/>
  </si>
  <si>
    <t>派送地址</t>
    <phoneticPr fontId="4" type="noConversion"/>
  </si>
  <si>
    <t>箱</t>
  </si>
  <si>
    <t>Cal</t>
  </si>
  <si>
    <t>total</t>
  </si>
  <si>
    <t>Ctn</t>
  </si>
  <si>
    <t>Ctn2</t>
  </si>
  <si>
    <t>Normal</t>
  </si>
  <si>
    <t>Special</t>
  </si>
  <si>
    <t>Special B</t>
  </si>
  <si>
    <t>9:30AM-10:00AM</t>
  </si>
  <si>
    <t>8:30AM-9:00AM</t>
  </si>
  <si>
    <t>9:00AM-9:30AM</t>
  </si>
  <si>
    <t>10:00AM-10:30AM</t>
  </si>
  <si>
    <t>7:00AM-7:30AM</t>
  </si>
  <si>
    <t>扎</t>
  </si>
  <si>
    <t>包</t>
  </si>
  <si>
    <t>FILA</t>
    <phoneticPr fontId="4" type="noConversion"/>
  </si>
  <si>
    <t>Delivery
Date</t>
    <phoneticPr fontId="0" type="noConversion"/>
  </si>
  <si>
    <t>行李箱</t>
    <phoneticPr fontId="4" type="noConversion"/>
  </si>
  <si>
    <t>Shop</t>
    <phoneticPr fontId="4" type="noConversion"/>
  </si>
  <si>
    <t>9:00AM-11:30AM</t>
    <phoneticPr fontId="4" type="noConversion"/>
  </si>
  <si>
    <t>出仓签收文件</t>
    <phoneticPr fontId="4" type="noConversion"/>
  </si>
  <si>
    <t>BUILDING NO. 6,QIANHAIWAN FREE TRADE ZONE,</t>
    <phoneticPr fontId="4" type="noConversion"/>
  </si>
  <si>
    <t>NO. 1129 YIHAI ROAD, NANSHAN DISTRICT. SHENZHEN</t>
    <phoneticPr fontId="4" type="noConversion"/>
  </si>
  <si>
    <t>派送地址：</t>
    <phoneticPr fontId="4" type="noConversion"/>
  </si>
  <si>
    <t>箱</t>
    <phoneticPr fontId="4" type="noConversion"/>
  </si>
  <si>
    <t>包</t>
    <phoneticPr fontId="4" type="noConversion"/>
  </si>
  <si>
    <t>扎</t>
    <phoneticPr fontId="4" type="noConversion"/>
  </si>
  <si>
    <t>件</t>
    <phoneticPr fontId="4" type="noConversion"/>
  </si>
  <si>
    <t>Ship From/发货人</t>
  </si>
  <si>
    <t>Customer Order Information /收货人订单信息</t>
  </si>
  <si>
    <t>Signature/签名盖章</t>
  </si>
  <si>
    <t>Date/日期:</t>
  </si>
  <si>
    <t>Chop/盖章:</t>
  </si>
  <si>
    <t>送货日期：</t>
    <phoneticPr fontId="4" type="noConversion"/>
  </si>
  <si>
    <t>送货时间要求：</t>
    <phoneticPr fontId="4" type="noConversion"/>
  </si>
  <si>
    <t>MAERSK Logistics</t>
    <phoneticPr fontId="4" type="noConversion"/>
  </si>
  <si>
    <t>Name：</t>
    <phoneticPr fontId="4" type="noConversion"/>
  </si>
  <si>
    <t>Address：</t>
    <phoneticPr fontId="4" type="noConversion"/>
  </si>
  <si>
    <t>MAERSK Logistics O/B  ANTA</t>
    <phoneticPr fontId="4" type="noConversion"/>
  </si>
  <si>
    <t>备注</t>
    <phoneticPr fontId="4" type="noConversion"/>
  </si>
  <si>
    <t>汇总：</t>
    <phoneticPr fontId="4" type="noConversion"/>
  </si>
  <si>
    <t>件</t>
  </si>
  <si>
    <t>7:30AM-8:00AM</t>
  </si>
  <si>
    <t>VM</t>
    <phoneticPr fontId="4" type="noConversion"/>
  </si>
  <si>
    <t>CBM</t>
    <phoneticPr fontId="4" type="noConversion"/>
  </si>
  <si>
    <t>CBM</t>
    <phoneticPr fontId="0" type="noConversion"/>
  </si>
  <si>
    <t>箱</t>
    <phoneticPr fontId="0" type="noConversion"/>
  </si>
  <si>
    <t>VM（前海）</t>
    <phoneticPr fontId="0" type="noConversion"/>
  </si>
  <si>
    <t>单店</t>
    <phoneticPr fontId="0" type="noConversion"/>
  </si>
  <si>
    <t>补货</t>
    <phoneticPr fontId="0" type="noConversion"/>
  </si>
  <si>
    <t>件</t>
    <phoneticPr fontId="0" type="noConversion"/>
  </si>
  <si>
    <t>VM（HK）</t>
    <phoneticPr fontId="0" type="noConversion"/>
  </si>
  <si>
    <t>Brand</t>
    <phoneticPr fontId="0" type="noConversion"/>
  </si>
  <si>
    <t>序号</t>
  </si>
  <si>
    <t>门店代码</t>
  </si>
  <si>
    <t>CBM</t>
  </si>
  <si>
    <t>备注</t>
  </si>
  <si>
    <t>RMV</t>
  </si>
  <si>
    <t>RMD</t>
  </si>
  <si>
    <t>RMA</t>
  </si>
  <si>
    <t>RYK</t>
  </si>
  <si>
    <t>RML</t>
  </si>
  <si>
    <t>RYC</t>
  </si>
  <si>
    <t>SPL</t>
  </si>
  <si>
    <t>10：00AM-10：30AM</t>
  </si>
  <si>
    <t>威尼斯人度假村，(853) 2882 8242,853 6297 6663，RMV 的派送地址是威尼斯人大運河購物中心卸貨區B1倉</t>
  </si>
  <si>
    <t>澳門板樟堂，(853) 2888 3380 853 6238 1513，Rua De S. Domingos, No 1D Macao
澳門板樟堂街1D號</t>
  </si>
  <si>
    <t>威尼斯人度假村，(853) 2832 3660 853 6297 7112，Shop 847 ,Grand Canal Street, Shoppes at Venetian at The Venetian® Macao-Resort-Hotel
澳門威尼斯人®-度假村-酒店大運河購物中心,大運河街, 847 號舖</t>
  </si>
  <si>
    <t>倫敦人購物中心，(853) 6281 7288 853 6281 7288，Shop 2013 &amp; 2015, Level 2, Shoppes at Londoner, The Londoner Macao,Estrada do Istmo, s/n, Cotai, Macao
澳門路氹連貫公路 澳門倫敦人 倫敦人購物中心 2樓 2013 &amp; 2015 號舖</t>
  </si>
  <si>
    <t>新八佰伴，(853) 2876 3211 853 6332 3716，Shop No.: 3-1a, 3-15a &amp; 3-15b, 3/F, New Yaohan, Av. Doutor Mário Soares n˚90, Macau
澳門蘇亞利斯博士大馬路90號新八佰伴3樓3-1a, 3-15a &amp; 3-15b舖</t>
  </si>
  <si>
    <t>Grand Lisboa Palace New Yaohan Kids Popup Shop，Grand Lisboa Palace 2/F Kids Section, New Yaohan, Shop No.: 02.17D, Rua do Tiro, Cotai, Macau
澳門上葡京綜合度假村2樓 兒童世界 (童裝部)「NY8新八佰伴」舖號:02.17D</t>
  </si>
  <si>
    <t>新八佰伴童装，(853) 2896 8950 853 6299 3607，Shop 5-08, 5/F, New Yaohan, Av. Doutor Mário Soares n˚90, Macau
澳門蘇亞利斯博士大馬路90號新八佰伴5樓5-08舖</t>
    <phoneticPr fontId="4" type="noConversion"/>
  </si>
  <si>
    <t>13：00PM-13：30PM</t>
    <phoneticPr fontId="0" type="noConversion"/>
  </si>
  <si>
    <t>9：30AM-10：00AM</t>
    <phoneticPr fontId="0" type="noConversion"/>
  </si>
  <si>
    <t>13：00PM-13：30PM</t>
  </si>
  <si>
    <t>13：00PM-13：30PM</t>
    <phoneticPr fontId="4" type="noConversion"/>
  </si>
  <si>
    <t>新八佰伴，(853) 2876 3211 853 6332 3716，Shop No.: 3-1a, 3-15a &amp; 3-15b, 3/F, New Yaohan, Av. Doutor Mário Soares n˚90, Macau
澳門蘇亞利斯博士大馬路90號新八佰伴3樓3-1a, 3-15a &amp; 3-15b舖</t>
    <phoneticPr fontId="4" type="noConversion"/>
  </si>
  <si>
    <t>FILA-7227-补货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</si>
</sst>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[$-404]aaaa;@"/>
    <numFmt numFmtId="177" formatCode="_(* #,##0.00_);_(* \(#,##0.00\);_(* &quot;-&quot;??_);_(@_)"/>
    <numFmt numFmtId="178" formatCode="_(* #,##0_);_(* \(#,##0\);_(* &quot;-&quot;_);_(@_)"/>
    <numFmt numFmtId="179" formatCode="yyyy\-mm\-dd;@"/>
    <numFmt numFmtId="180" formatCode="#,##0_);[Red]\(#,##0\)"/>
    <numFmt numFmtId="181" formatCode="[=0]&quot;&quot;;General"/>
    <numFmt numFmtId="182" formatCode="0.000_ "/>
    <numFmt numFmtId="183" formatCode="0.000_);[Red]\(0.000\)"/>
  </numFmts>
  <fonts count="25" x14ac:knownFonts="1">
    <font>
      <sz val="11"/>
      <color theme="1"/>
      <name val="等线"/>
      <family val="2"/>
      <scheme val="minor"/>
    </font>
    <font>
      <sz val="9"/>
      <color theme="1"/>
      <name val="微软雅黑"/>
      <family val="2"/>
      <charset val="134"/>
    </font>
    <font>
      <sz val="9"/>
      <color theme="1"/>
      <name val="微软雅黑"/>
      <family val="2"/>
      <charset val="134"/>
    </font>
    <font>
      <sz val="9"/>
      <color theme="1"/>
      <name val="微软雅黑"/>
      <family val="2"/>
      <charset val="134"/>
    </font>
    <font>
      <sz val="9"/>
      <name val="等线"/>
      <family val="3"/>
      <charset val="134"/>
      <scheme val="minor"/>
    </font>
    <font>
      <sz val="9"/>
      <name val="Microsoft Sans Serif"/>
      <family val="2"/>
      <charset val="204"/>
    </font>
    <font>
      <b/>
      <sz val="9"/>
      <color theme="1"/>
      <name val="微软雅黑"/>
      <family val="2"/>
      <charset val="134"/>
    </font>
    <font>
      <sz val="11"/>
      <color theme="1"/>
      <name val="等线"/>
      <family val="3"/>
      <charset val="134"/>
      <scheme val="minor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8"/>
      <name val="Arial"/>
      <family val="2"/>
    </font>
    <font>
      <sz val="9"/>
      <name val="微软雅黑"/>
      <family val="2"/>
      <charset val="134"/>
    </font>
    <font>
      <b/>
      <sz val="9"/>
      <name val="微软雅黑"/>
      <family val="2"/>
      <charset val="134"/>
    </font>
    <font>
      <b/>
      <sz val="9"/>
      <color theme="0"/>
      <name val="微软雅黑"/>
      <family val="2"/>
      <charset val="134"/>
    </font>
    <font>
      <sz val="9"/>
      <color theme="0"/>
      <name val="微软雅黑"/>
      <family val="2"/>
      <charset val="134"/>
    </font>
    <font>
      <sz val="12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10"/>
      <color theme="1"/>
      <name val="微软雅黑"/>
      <family val="2"/>
      <charset val="134"/>
    </font>
    <font>
      <sz val="10"/>
      <name val="微软雅黑"/>
      <family val="2"/>
      <charset val="134"/>
    </font>
    <font>
      <sz val="9"/>
      <color theme="5" tint="-0.249977111117893"/>
      <name val="微软雅黑"/>
      <family val="2"/>
      <charset val="134"/>
    </font>
    <font>
      <b/>
      <sz val="9"/>
      <color theme="5" tint="-0.249977111117893"/>
      <name val="微软雅黑"/>
      <family val="2"/>
      <charset val="134"/>
    </font>
    <font>
      <b/>
      <i/>
      <sz val="9"/>
      <color theme="1"/>
      <name val="微软雅黑"/>
      <family val="2"/>
      <charset val="134"/>
    </font>
    <font>
      <b/>
      <sz val="9"/>
      <color theme="7" tint="-0.249977111117893"/>
      <name val="微软雅黑"/>
      <family val="2"/>
      <charset val="134"/>
    </font>
    <font>
      <sz val="9"/>
      <color theme="7" tint="-0.249977111117893"/>
      <name val="微软雅黑"/>
      <family val="2"/>
      <charset val="134"/>
    </font>
    <font>
      <sz val="20"/>
      <color theme="1"/>
      <name val="微软雅黑"/>
      <family val="2"/>
      <charset val="134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/>
    <xf numFmtId="0" fontId="5" fillId="0" borderId="0"/>
    <xf numFmtId="0" fontId="7" fillId="0" borderId="0">
      <alignment vertical="center"/>
    </xf>
    <xf numFmtId="0" fontId="8" fillId="0" borderId="0">
      <alignment vertical="center"/>
    </xf>
    <xf numFmtId="0" fontId="7" fillId="0" borderId="0"/>
    <xf numFmtId="0" fontId="9" fillId="0" borderId="0">
      <alignment vertical="center"/>
    </xf>
    <xf numFmtId="0" fontId="7" fillId="0" borderId="0"/>
    <xf numFmtId="0" fontId="10" fillId="0" borderId="0"/>
    <xf numFmtId="0" fontId="9" fillId="0" borderId="0">
      <alignment vertical="center"/>
    </xf>
  </cellStyleXfs>
  <cellXfs count="155">
    <xf numFmtId="0" fontId="0" fillId="0" borderId="0" xfId="0"/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20" fillId="5" borderId="0" xfId="0" applyFont="1" applyFill="1" applyAlignment="1">
      <alignment horizontal="center" vertical="center"/>
    </xf>
    <xf numFmtId="0" fontId="12" fillId="0" borderId="0" xfId="0" applyFont="1" applyAlignment="1">
      <alignment vertical="center"/>
    </xf>
    <xf numFmtId="15" fontId="21" fillId="0" borderId="0" xfId="6" applyNumberFormat="1" applyFont="1" applyAlignment="1">
      <alignment vertical="center"/>
    </xf>
    <xf numFmtId="15" fontId="6" fillId="3" borderId="0" xfId="6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176" fontId="6" fillId="0" borderId="0" xfId="6" applyNumberFormat="1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78" fontId="19" fillId="2" borderId="0" xfId="6" applyNumberFormat="1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6" fillId="5" borderId="0" xfId="0" applyFont="1" applyFill="1" applyAlignment="1">
      <alignment vertical="center"/>
    </xf>
    <xf numFmtId="0" fontId="22" fillId="2" borderId="0" xfId="0" applyFont="1" applyFill="1" applyAlignment="1">
      <alignment horizontal="center" vertical="center"/>
    </xf>
    <xf numFmtId="0" fontId="22" fillId="2" borderId="0" xfId="0" applyFont="1" applyFill="1" applyAlignment="1">
      <alignment vertical="center"/>
    </xf>
    <xf numFmtId="178" fontId="23" fillId="2" borderId="0" xfId="0" applyNumberFormat="1" applyFont="1" applyFill="1" applyAlignment="1">
      <alignment horizontal="center" vertical="center"/>
    </xf>
    <xf numFmtId="0" fontId="23" fillId="2" borderId="0" xfId="0" applyFont="1" applyFill="1" applyAlignment="1">
      <alignment vertical="center"/>
    </xf>
    <xf numFmtId="178" fontId="11" fillId="10" borderId="1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11" fillId="0" borderId="0" xfId="8" applyFont="1" applyAlignment="1">
      <alignment horizontal="left" vertical="center"/>
    </xf>
    <xf numFmtId="0" fontId="11" fillId="0" borderId="0" xfId="8" applyFont="1">
      <alignment vertical="center"/>
    </xf>
    <xf numFmtId="0" fontId="11" fillId="0" borderId="0" xfId="8" applyFont="1" applyAlignment="1">
      <alignment horizontal="center" vertical="center"/>
    </xf>
    <xf numFmtId="0" fontId="11" fillId="0" borderId="0" xfId="8" applyFont="1" applyAlignment="1">
      <alignment horizontal="left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vertical="center" wrapText="1"/>
    </xf>
    <xf numFmtId="0" fontId="16" fillId="3" borderId="0" xfId="0" applyFont="1" applyFill="1" applyAlignment="1">
      <alignment vertical="center"/>
    </xf>
    <xf numFmtId="0" fontId="18" fillId="0" borderId="0" xfId="8" applyFont="1">
      <alignment vertical="center"/>
    </xf>
    <xf numFmtId="0" fontId="18" fillId="0" borderId="0" xfId="8" applyFont="1" applyAlignment="1">
      <alignment horizontal="left" vertical="center"/>
    </xf>
    <xf numFmtId="0" fontId="15" fillId="0" borderId="0" xfId="8" applyFont="1">
      <alignment vertical="center"/>
    </xf>
    <xf numFmtId="0" fontId="15" fillId="0" borderId="0" xfId="8" applyFont="1" applyAlignment="1">
      <alignment horizontal="center" vertical="center"/>
    </xf>
    <xf numFmtId="0" fontId="15" fillId="0" borderId="0" xfId="8" applyFont="1" applyAlignment="1">
      <alignment horizontal="left" vertical="center" wrapText="1"/>
    </xf>
    <xf numFmtId="0" fontId="15" fillId="0" borderId="0" xfId="8" applyFont="1" applyAlignment="1">
      <alignment horizontal="left" vertical="center"/>
    </xf>
    <xf numFmtId="179" fontId="17" fillId="3" borderId="0" xfId="0" applyNumberFormat="1" applyFont="1" applyFill="1" applyAlignment="1">
      <alignment horizontal="left" vertical="center"/>
    </xf>
    <xf numFmtId="0" fontId="17" fillId="3" borderId="0" xfId="0" applyFont="1" applyFill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7" fillId="0" borderId="18" xfId="0" applyFont="1" applyBorder="1" applyAlignment="1">
      <alignment vertical="center"/>
    </xf>
    <xf numFmtId="0" fontId="17" fillId="0" borderId="19" xfId="0" applyFont="1" applyBorder="1" applyAlignment="1">
      <alignment horizontal="center" vertical="center"/>
    </xf>
    <xf numFmtId="0" fontId="16" fillId="0" borderId="18" xfId="0" applyFont="1" applyBorder="1" applyAlignment="1">
      <alignment vertical="center"/>
    </xf>
    <xf numFmtId="0" fontId="16" fillId="0" borderId="19" xfId="0" applyFont="1" applyBorder="1" applyAlignment="1">
      <alignment horizontal="center" vertical="center"/>
    </xf>
    <xf numFmtId="0" fontId="17" fillId="3" borderId="23" xfId="0" applyFont="1" applyFill="1" applyBorder="1" applyAlignment="1">
      <alignment vertical="center"/>
    </xf>
    <xf numFmtId="0" fontId="17" fillId="0" borderId="19" xfId="0" applyFont="1" applyBorder="1" applyAlignment="1">
      <alignment vertical="center"/>
    </xf>
    <xf numFmtId="0" fontId="16" fillId="0" borderId="20" xfId="0" applyFont="1" applyBorder="1" applyAlignment="1">
      <alignment vertical="center"/>
    </xf>
    <xf numFmtId="0" fontId="16" fillId="0" borderId="7" xfId="0" applyFont="1" applyBorder="1" applyAlignment="1">
      <alignment horizontal="right" vertical="center"/>
    </xf>
    <xf numFmtId="0" fontId="17" fillId="0" borderId="7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6" fillId="0" borderId="7" xfId="0" applyFont="1" applyBorder="1" applyAlignment="1">
      <alignment vertical="center"/>
    </xf>
    <xf numFmtId="0" fontId="16" fillId="0" borderId="7" xfId="0" applyFont="1" applyBorder="1" applyAlignment="1">
      <alignment horizontal="left" vertical="center"/>
    </xf>
    <xf numFmtId="0" fontId="16" fillId="0" borderId="24" xfId="0" applyFont="1" applyBorder="1" applyAlignment="1">
      <alignment vertical="center"/>
    </xf>
    <xf numFmtId="0" fontId="16" fillId="0" borderId="18" xfId="0" applyFont="1" applyBorder="1" applyAlignment="1">
      <alignment wrapText="1"/>
    </xf>
    <xf numFmtId="0" fontId="16" fillId="0" borderId="0" xfId="0" applyFont="1" applyAlignment="1">
      <alignment wrapText="1"/>
    </xf>
    <xf numFmtId="0" fontId="16" fillId="0" borderId="0" xfId="0" applyFont="1"/>
    <xf numFmtId="0" fontId="16" fillId="0" borderId="18" xfId="0" applyFont="1" applyBorder="1"/>
    <xf numFmtId="0" fontId="16" fillId="0" borderId="14" xfId="0" applyFont="1" applyBorder="1"/>
    <xf numFmtId="0" fontId="17" fillId="0" borderId="0" xfId="0" applyFont="1" applyAlignment="1">
      <alignment horizontal="right" vertical="center"/>
    </xf>
    <xf numFmtId="0" fontId="17" fillId="0" borderId="6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180" fontId="6" fillId="0" borderId="0" xfId="0" applyNumberFormat="1" applyFont="1" applyAlignment="1">
      <alignment vertical="center"/>
    </xf>
    <xf numFmtId="0" fontId="17" fillId="0" borderId="18" xfId="0" applyFont="1" applyBorder="1" applyAlignment="1">
      <alignment horizontal="center" vertical="center"/>
    </xf>
    <xf numFmtId="181" fontId="11" fillId="0" borderId="12" xfId="0" applyNumberFormat="1" applyFont="1" applyBorder="1" applyAlignment="1">
      <alignment horizontal="center" vertical="center"/>
    </xf>
    <xf numFmtId="181" fontId="3" fillId="0" borderId="0" xfId="0" applyNumberFormat="1" applyFont="1" applyAlignment="1">
      <alignment vertical="center"/>
    </xf>
    <xf numFmtId="0" fontId="1" fillId="0" borderId="11" xfId="0" applyFont="1" applyBorder="1" applyAlignment="1">
      <alignment vertical="center"/>
    </xf>
    <xf numFmtId="15" fontId="1" fillId="0" borderId="12" xfId="6" applyNumberFormat="1" applyFont="1" applyBorder="1" applyAlignment="1">
      <alignment horizontal="center" vertical="center"/>
    </xf>
    <xf numFmtId="176" fontId="1" fillId="0" borderId="1" xfId="6" applyNumberFormat="1" applyFont="1" applyBorder="1" applyAlignment="1">
      <alignment horizontal="center" vertical="center"/>
    </xf>
    <xf numFmtId="181" fontId="1" fillId="0" borderId="1" xfId="6" applyNumberFormat="1" applyFont="1" applyBorder="1" applyAlignment="1">
      <alignment horizontal="center" vertical="center"/>
    </xf>
    <xf numFmtId="181" fontId="1" fillId="0" borderId="13" xfId="6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178" fontId="1" fillId="0" borderId="12" xfId="6" applyNumberFormat="1" applyFont="1" applyBorder="1" applyAlignment="1">
      <alignment horizontal="center" vertical="center"/>
    </xf>
    <xf numFmtId="178" fontId="1" fillId="0" borderId="1" xfId="6" applyNumberFormat="1" applyFont="1" applyBorder="1" applyAlignment="1">
      <alignment horizontal="center" vertical="center"/>
    </xf>
    <xf numFmtId="178" fontId="1" fillId="0" borderId="13" xfId="6" applyNumberFormat="1" applyFont="1" applyBorder="1" applyAlignment="1">
      <alignment horizontal="center" vertical="center"/>
    </xf>
    <xf numFmtId="178" fontId="1" fillId="0" borderId="0" xfId="6" applyNumberFormat="1" applyFont="1" applyAlignment="1">
      <alignment horizontal="center" vertical="center"/>
    </xf>
    <xf numFmtId="178" fontId="1" fillId="0" borderId="0" xfId="0" applyNumberFormat="1" applyFont="1" applyAlignment="1">
      <alignment vertical="center"/>
    </xf>
    <xf numFmtId="0" fontId="1" fillId="0" borderId="14" xfId="0" applyFont="1" applyBorder="1" applyAlignment="1">
      <alignment horizontal="center" vertical="center"/>
    </xf>
    <xf numFmtId="181" fontId="1" fillId="0" borderId="12" xfId="6" applyNumberFormat="1" applyFont="1" applyBorder="1" applyAlignment="1">
      <alignment horizontal="center" vertical="center"/>
    </xf>
    <xf numFmtId="0" fontId="1" fillId="0" borderId="1" xfId="6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12" borderId="1" xfId="6" applyFont="1" applyFill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4" borderId="12" xfId="6" applyFont="1" applyFill="1" applyBorder="1" applyAlignment="1">
      <alignment horizontal="center" vertical="center"/>
    </xf>
    <xf numFmtId="0" fontId="1" fillId="0" borderId="12" xfId="6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6" fillId="6" borderId="30" xfId="6" applyFont="1" applyFill="1" applyBorder="1" applyAlignment="1">
      <alignment horizontal="center" vertical="center"/>
    </xf>
    <xf numFmtId="181" fontId="1" fillId="0" borderId="30" xfId="6" applyNumberFormat="1" applyFont="1" applyBorder="1" applyAlignment="1">
      <alignment horizontal="center" vertical="center"/>
    </xf>
    <xf numFmtId="0" fontId="6" fillId="7" borderId="30" xfId="6" applyFont="1" applyFill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0" fillId="0" borderId="30" xfId="0" applyBorder="1"/>
    <xf numFmtId="176" fontId="1" fillId="0" borderId="13" xfId="6" applyNumberFormat="1" applyFont="1" applyBorder="1" applyAlignment="1">
      <alignment horizontal="center" vertical="center"/>
    </xf>
    <xf numFmtId="177" fontId="3" fillId="0" borderId="12" xfId="0" applyNumberFormat="1" applyFont="1" applyBorder="1" applyAlignment="1">
      <alignment horizontal="center" vertical="center"/>
    </xf>
    <xf numFmtId="0" fontId="16" fillId="14" borderId="1" xfId="0" applyFont="1" applyFill="1" applyBorder="1" applyAlignment="1">
      <alignment horizontal="center" vertical="center"/>
    </xf>
    <xf numFmtId="0" fontId="16" fillId="14" borderId="2" xfId="0" applyFont="1" applyFill="1" applyBorder="1" applyAlignment="1">
      <alignment horizontal="center" vertical="center"/>
    </xf>
    <xf numFmtId="0" fontId="16" fillId="9" borderId="12" xfId="0" applyFont="1" applyFill="1" applyBorder="1" applyAlignment="1">
      <alignment horizontal="center" vertical="center"/>
    </xf>
    <xf numFmtId="0" fontId="16" fillId="9" borderId="1" xfId="0" applyFont="1" applyFill="1" applyBorder="1" applyAlignment="1">
      <alignment horizontal="center" vertical="center"/>
    </xf>
    <xf numFmtId="0" fontId="16" fillId="9" borderId="13" xfId="0" applyFont="1" applyFill="1" applyBorder="1" applyAlignment="1">
      <alignment horizontal="center" vertical="center"/>
    </xf>
    <xf numFmtId="0" fontId="16" fillId="9" borderId="5" xfId="0" applyFont="1" applyFill="1" applyBorder="1" applyAlignment="1">
      <alignment horizontal="center" vertical="center"/>
    </xf>
    <xf numFmtId="0" fontId="16" fillId="9" borderId="15" xfId="0" applyFont="1" applyFill="1" applyBorder="1" applyAlignment="1">
      <alignment horizontal="center" vertical="center"/>
    </xf>
    <xf numFmtId="0" fontId="16" fillId="14" borderId="5" xfId="0" applyFont="1" applyFill="1" applyBorder="1" applyAlignment="1">
      <alignment horizontal="center" vertical="center"/>
    </xf>
    <xf numFmtId="0" fontId="16" fillId="14" borderId="29" xfId="0" applyFont="1" applyFill="1" applyBorder="1" applyAlignment="1">
      <alignment horizontal="center" vertical="center"/>
    </xf>
    <xf numFmtId="182" fontId="16" fillId="0" borderId="31" xfId="0" applyNumberFormat="1" applyFont="1" applyBorder="1" applyAlignment="1">
      <alignment horizontal="center" vertical="center"/>
    </xf>
    <xf numFmtId="182" fontId="16" fillId="0" borderId="3" xfId="0" applyNumberFormat="1" applyFont="1" applyBorder="1" applyAlignment="1">
      <alignment horizontal="center" vertical="center"/>
    </xf>
    <xf numFmtId="182" fontId="17" fillId="0" borderId="6" xfId="0" applyNumberFormat="1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 indent="1"/>
    </xf>
    <xf numFmtId="0" fontId="16" fillId="0" borderId="6" xfId="0" applyFont="1" applyBorder="1" applyAlignment="1">
      <alignment horizontal="left" vertical="center" indent="1"/>
    </xf>
    <xf numFmtId="0" fontId="1" fillId="0" borderId="2" xfId="0" applyFont="1" applyBorder="1" applyAlignment="1">
      <alignment horizontal="center" vertical="center"/>
    </xf>
    <xf numFmtId="183" fontId="1" fillId="0" borderId="13" xfId="6" applyNumberFormat="1" applyFont="1" applyBorder="1" applyAlignment="1">
      <alignment horizontal="center" vertical="center"/>
    </xf>
    <xf numFmtId="183" fontId="3" fillId="0" borderId="0" xfId="0" applyNumberFormat="1" applyFont="1" applyAlignment="1">
      <alignment vertical="center"/>
    </xf>
    <xf numFmtId="183" fontId="1" fillId="0" borderId="13" xfId="0" applyNumberFormat="1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181" fontId="11" fillId="0" borderId="12" xfId="6" applyNumberFormat="1" applyFont="1" applyBorder="1" applyAlignment="1">
      <alignment horizontal="center" vertical="center"/>
    </xf>
    <xf numFmtId="181" fontId="11" fillId="0" borderId="1" xfId="6" applyNumberFormat="1" applyFont="1" applyBorder="1" applyAlignment="1">
      <alignment horizontal="center" vertical="center"/>
    </xf>
    <xf numFmtId="183" fontId="11" fillId="0" borderId="13" xfId="6" applyNumberFormat="1" applyFont="1" applyBorder="1" applyAlignment="1">
      <alignment horizontal="center" vertical="center"/>
    </xf>
    <xf numFmtId="15" fontId="6" fillId="0" borderId="12" xfId="6" applyNumberFormat="1" applyFont="1" applyBorder="1" applyAlignment="1">
      <alignment horizontal="center" vertical="center" wrapText="1"/>
    </xf>
    <xf numFmtId="0" fontId="6" fillId="0" borderId="1" xfId="6" applyFont="1" applyBorder="1" applyAlignment="1">
      <alignment horizontal="center" vertical="center"/>
    </xf>
    <xf numFmtId="0" fontId="6" fillId="0" borderId="13" xfId="6" applyFont="1" applyBorder="1" applyAlignment="1">
      <alignment horizontal="center" vertical="center"/>
    </xf>
    <xf numFmtId="0" fontId="6" fillId="10" borderId="12" xfId="0" applyFont="1" applyFill="1" applyBorder="1" applyAlignment="1">
      <alignment horizontal="center" vertical="center"/>
    </xf>
    <xf numFmtId="0" fontId="6" fillId="10" borderId="13" xfId="0" applyFont="1" applyFill="1" applyBorder="1" applyAlignment="1">
      <alignment horizontal="center" vertical="center"/>
    </xf>
    <xf numFmtId="0" fontId="1" fillId="11" borderId="1" xfId="6" applyFont="1" applyFill="1" applyBorder="1" applyAlignment="1">
      <alignment horizontal="center" vertical="center"/>
    </xf>
    <xf numFmtId="0" fontId="1" fillId="11" borderId="13" xfId="6" applyFont="1" applyFill="1" applyBorder="1" applyAlignment="1">
      <alignment horizontal="center" vertical="center"/>
    </xf>
    <xf numFmtId="0" fontId="6" fillId="9" borderId="12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8" borderId="12" xfId="6" applyFont="1" applyFill="1" applyBorder="1" applyAlignment="1">
      <alignment horizontal="center" vertical="center"/>
    </xf>
    <xf numFmtId="0" fontId="6" fillId="8" borderId="1" xfId="6" applyFont="1" applyFill="1" applyBorder="1" applyAlignment="1">
      <alignment horizontal="center" vertical="center"/>
    </xf>
    <xf numFmtId="0" fontId="6" fillId="8" borderId="13" xfId="6" applyFont="1" applyFill="1" applyBorder="1" applyAlignment="1">
      <alignment horizontal="center" vertical="center"/>
    </xf>
    <xf numFmtId="0" fontId="6" fillId="13" borderId="12" xfId="6" applyFont="1" applyFill="1" applyBorder="1" applyAlignment="1">
      <alignment horizontal="center" vertical="center"/>
    </xf>
    <xf numFmtId="0" fontId="6" fillId="13" borderId="13" xfId="6" applyFont="1" applyFill="1" applyBorder="1" applyAlignment="1">
      <alignment horizontal="center" vertical="center"/>
    </xf>
    <xf numFmtId="0" fontId="16" fillId="0" borderId="0" xfId="0" applyFont="1" applyAlignment="1">
      <alignment horizontal="left" wrapText="1"/>
    </xf>
    <xf numFmtId="0" fontId="16" fillId="0" borderId="19" xfId="0" applyFont="1" applyBorder="1" applyAlignment="1">
      <alignment horizontal="left" wrapText="1"/>
    </xf>
    <xf numFmtId="0" fontId="16" fillId="3" borderId="21" xfId="0" applyFont="1" applyFill="1" applyBorder="1" applyAlignment="1">
      <alignment vertical="center" wrapText="1"/>
    </xf>
    <xf numFmtId="0" fontId="16" fillId="3" borderId="22" xfId="0" applyFont="1" applyFill="1" applyBorder="1" applyAlignment="1">
      <alignment vertical="center" wrapText="1"/>
    </xf>
    <xf numFmtId="0" fontId="17" fillId="0" borderId="27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7" fillId="3" borderId="7" xfId="0" applyFont="1" applyFill="1" applyBorder="1" applyAlignment="1">
      <alignment horizontal="left" vertical="center" wrapText="1"/>
    </xf>
  </cellXfs>
  <cellStyles count="9">
    <cellStyle name="Normal 2" xfId="6" xr:uid="{2836614E-5DE5-43B4-9F7B-02D6D483748F}"/>
    <cellStyle name="Normal_Far East Invoice" xfId="7" xr:uid="{11A8AF1B-E485-4A6F-A985-DCB142831344}"/>
    <cellStyle name="常规" xfId="0" builtinId="0"/>
    <cellStyle name="常规 17" xfId="4" xr:uid="{4CD00CF5-424F-4F2B-8616-2C0D4C1A5B48}"/>
    <cellStyle name="常规 2" xfId="1" xr:uid="{00000000-0005-0000-0000-000001000000}"/>
    <cellStyle name="常规 4 2" xfId="3" xr:uid="{CC087188-095F-45B5-81FD-916FC3421EB2}"/>
    <cellStyle name="常规 5" xfId="2" xr:uid="{8FF587A4-533C-4594-80FA-C34F866BCD75}"/>
    <cellStyle name="常规 88" xfId="5" xr:uid="{BDE9B1E2-EF21-427A-A4A2-1B35718884D2}"/>
    <cellStyle name="一般 2" xfId="8" xr:uid="{FF26C097-8EF1-4840-9B2C-C4277A1CF31E}"/>
  </cellStyles>
  <dxfs count="29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CC"/>
      <color rgb="FF99FF66"/>
      <color rgb="FFFFCCCC"/>
      <color rgb="FFFFCCFF"/>
      <color rgb="FF99FFCC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H12"/>
  <sheetViews>
    <sheetView showGridLines="0" zoomScale="70" zoomScaleNormal="70" workbookViewId="0">
      <pane ySplit="5" topLeftCell="A6" activePane="bottomLeft" state="frozen"/>
      <selection pane="bottomLeft" activeCell="G16" sqref="G16"/>
    </sheetView>
  </sheetViews>
  <sheetFormatPr defaultColWidth="11.33203125" defaultRowHeight="25.05" customHeight="1" x14ac:dyDescent="0.25"/>
  <cols>
    <col min="1" max="1" width="1.5546875" style="2" customWidth="1"/>
    <col min="2" max="2" width="9.5546875" style="2" customWidth="1"/>
    <col min="3" max="4" width="9.5546875" style="3" customWidth="1"/>
    <col min="5" max="6" width="9.5546875" style="2" customWidth="1"/>
    <col min="7" max="8" width="9.5546875" style="73" customWidth="1"/>
    <col min="9" max="9" width="8.6640625" style="73" customWidth="1"/>
    <col min="10" max="10" width="8.109375" style="120" customWidth="1"/>
    <col min="11" max="14" width="9.5546875" style="73" customWidth="1"/>
    <col min="15" max="15" width="8.44140625" style="120" customWidth="1"/>
    <col min="16" max="16" width="14.6640625" style="73" bestFit="1" customWidth="1"/>
    <col min="17" max="17" width="9.5546875" style="73" customWidth="1"/>
    <col min="18" max="18" width="3.5546875" style="2" customWidth="1"/>
    <col min="19" max="23" width="9.5546875" style="2" customWidth="1"/>
    <col min="24" max="24" width="9.5546875" style="2" hidden="1" customWidth="1"/>
    <col min="25" max="25" width="9.5546875" style="4" hidden="1" customWidth="1"/>
    <col min="26" max="27" width="9.5546875" style="16" hidden="1" customWidth="1"/>
    <col min="28" max="29" width="15.5546875" style="16" hidden="1" customWidth="1"/>
    <col min="30" max="30" width="15.5546875" style="14" hidden="1" customWidth="1"/>
    <col min="31" max="31" width="20.5546875" style="3" customWidth="1"/>
    <col min="32" max="32" width="15.5546875" style="3" hidden="1" customWidth="1"/>
    <col min="33" max="33" width="9.5546875" style="2" hidden="1" customWidth="1"/>
    <col min="34" max="34" width="15.5546875" style="2" customWidth="1"/>
    <col min="35" max="16384" width="11.33203125" style="2"/>
  </cols>
  <sheetData>
    <row r="1" spans="1:34" ht="13.2" x14ac:dyDescent="0.25">
      <c r="B1" s="10">
        <v>45992</v>
      </c>
      <c r="C1" s="12">
        <f>WEEKDAY(B1,1)</f>
        <v>2</v>
      </c>
      <c r="D1" s="12"/>
      <c r="E1" s="11" t="s">
        <v>0</v>
      </c>
      <c r="G1" s="2"/>
      <c r="H1" s="2"/>
      <c r="I1" s="2"/>
      <c r="K1" s="2"/>
      <c r="L1" s="2"/>
      <c r="M1" s="2"/>
      <c r="N1" s="2"/>
      <c r="P1" s="2"/>
      <c r="Q1" s="2"/>
    </row>
    <row r="2" spans="1:34" ht="8.1" customHeight="1" x14ac:dyDescent="0.25">
      <c r="G2" s="2"/>
      <c r="H2" s="2"/>
      <c r="I2" s="2"/>
      <c r="K2" s="2"/>
      <c r="L2" s="2"/>
      <c r="M2" s="2"/>
      <c r="N2" s="2"/>
      <c r="P2" s="2"/>
      <c r="Q2" s="2"/>
    </row>
    <row r="3" spans="1:34" ht="13.2" x14ac:dyDescent="0.25">
      <c r="B3" s="9" t="s">
        <v>1</v>
      </c>
      <c r="G3" s="136"/>
      <c r="H3" s="136"/>
      <c r="I3" s="136"/>
      <c r="J3" s="136"/>
      <c r="K3" s="136"/>
      <c r="L3" s="137"/>
      <c r="M3" s="137"/>
      <c r="N3" s="137"/>
      <c r="O3" s="137"/>
      <c r="P3" s="2"/>
      <c r="Q3" s="2"/>
    </row>
    <row r="4" spans="1:34" ht="13.2" x14ac:dyDescent="0.25">
      <c r="B4" s="126" t="s">
        <v>23</v>
      </c>
      <c r="C4" s="127"/>
      <c r="D4" s="128" t="s">
        <v>59</v>
      </c>
      <c r="E4" s="129" t="s">
        <v>25</v>
      </c>
      <c r="F4" s="130"/>
      <c r="G4" s="93" t="s">
        <v>55</v>
      </c>
      <c r="H4" s="91" t="s">
        <v>56</v>
      </c>
      <c r="I4" s="131" t="s">
        <v>54</v>
      </c>
      <c r="J4" s="132"/>
      <c r="K4" s="138" t="s">
        <v>3</v>
      </c>
      <c r="L4" s="139"/>
      <c r="M4" s="140"/>
      <c r="N4" s="141" t="s">
        <v>58</v>
      </c>
      <c r="O4" s="142"/>
      <c r="P4" s="97" t="s">
        <v>2</v>
      </c>
      <c r="Q4" s="99" t="s">
        <v>24</v>
      </c>
      <c r="R4" s="1"/>
      <c r="S4" s="133" t="s">
        <v>4</v>
      </c>
      <c r="T4" s="134"/>
      <c r="U4" s="134"/>
      <c r="V4" s="134"/>
      <c r="W4" s="135"/>
      <c r="X4" s="5"/>
      <c r="Y4" s="6"/>
      <c r="Z4" s="15"/>
      <c r="AA4" s="15"/>
      <c r="AB4" s="15"/>
      <c r="AC4" s="15"/>
      <c r="AD4" s="15"/>
      <c r="AE4" s="134" t="s">
        <v>5</v>
      </c>
      <c r="AH4" s="134" t="s">
        <v>6</v>
      </c>
    </row>
    <row r="5" spans="1:34" s="1" customFormat="1" ht="13.2" x14ac:dyDescent="0.25">
      <c r="B5" s="126"/>
      <c r="C5" s="127"/>
      <c r="D5" s="128"/>
      <c r="E5" s="129"/>
      <c r="F5" s="130"/>
      <c r="G5" s="94" t="s">
        <v>53</v>
      </c>
      <c r="H5" s="87" t="s">
        <v>53</v>
      </c>
      <c r="I5" s="87" t="s">
        <v>57</v>
      </c>
      <c r="J5" s="119" t="s">
        <v>52</v>
      </c>
      <c r="K5" s="95" t="s">
        <v>7</v>
      </c>
      <c r="L5" s="88" t="s">
        <v>21</v>
      </c>
      <c r="M5" s="96" t="s">
        <v>33</v>
      </c>
      <c r="N5" s="95" t="s">
        <v>34</v>
      </c>
      <c r="O5" s="121" t="s">
        <v>51</v>
      </c>
      <c r="P5" s="92" t="s">
        <v>53</v>
      </c>
      <c r="Q5" s="100" t="s">
        <v>7</v>
      </c>
      <c r="R5" s="2"/>
      <c r="S5" s="103" t="s">
        <v>7</v>
      </c>
      <c r="T5" s="89" t="s">
        <v>21</v>
      </c>
      <c r="U5" s="90" t="s">
        <v>33</v>
      </c>
      <c r="V5" s="88" t="s">
        <v>50</v>
      </c>
      <c r="W5" s="96" t="s">
        <v>51</v>
      </c>
      <c r="X5" s="5" t="s">
        <v>8</v>
      </c>
      <c r="Y5" s="8" t="s">
        <v>9</v>
      </c>
      <c r="Z5" s="7" t="s">
        <v>10</v>
      </c>
      <c r="AA5" s="7" t="s">
        <v>11</v>
      </c>
      <c r="AB5" s="7" t="s">
        <v>12</v>
      </c>
      <c r="AC5" s="7" t="s">
        <v>13</v>
      </c>
      <c r="AD5" s="7" t="s">
        <v>14</v>
      </c>
      <c r="AE5" s="134"/>
      <c r="AF5" s="18"/>
      <c r="AG5" s="19"/>
      <c r="AH5" s="134"/>
    </row>
    <row r="6" spans="1:34" s="1" customFormat="1" ht="25.05" customHeight="1" x14ac:dyDescent="0.25">
      <c r="A6" s="70"/>
      <c r="B6" s="75">
        <f>$B$1</f>
        <v>45992</v>
      </c>
      <c r="C6" s="76">
        <f>WEEKDAY(B6,1)</f>
        <v>2</v>
      </c>
      <c r="D6" s="102" t="str">
        <f>$E$1</f>
        <v>FILA</v>
      </c>
      <c r="E6" s="85">
        <v>7211</v>
      </c>
      <c r="F6" s="118" t="s">
        <v>64</v>
      </c>
      <c r="G6" s="86"/>
      <c r="H6" s="77"/>
      <c r="I6" s="77"/>
      <c r="J6" s="119"/>
      <c r="K6" s="86"/>
      <c r="L6" s="77"/>
      <c r="M6" s="78"/>
      <c r="N6" s="86"/>
      <c r="O6" s="119"/>
      <c r="P6" s="98"/>
      <c r="Q6" s="98"/>
      <c r="R6" s="79"/>
      <c r="S6" s="80">
        <f>SUMIF($G$5:$Q$5,$S$5,G6:Q6)</f>
        <v>0</v>
      </c>
      <c r="T6" s="81">
        <f>SUMIF($G$5:$Q$5,$T$5,G6:Q6)</f>
        <v>0</v>
      </c>
      <c r="U6" s="81">
        <f>SUMIF($G$5:$Q$5,$U$5,G6:Q6)</f>
        <v>0</v>
      </c>
      <c r="V6" s="81">
        <f>SUMIF($G$5:$Q$5,"件",G6:Q6)</f>
        <v>0</v>
      </c>
      <c r="W6" s="82">
        <f>SUMIF($G$5:$Q$5,$W$5,G6:Q6)</f>
        <v>0</v>
      </c>
      <c r="X6" s="83">
        <f>SUM(S6+(T6/3+W6/2))</f>
        <v>0</v>
      </c>
      <c r="Y6" s="84">
        <f>S6+T6+W6</f>
        <v>0</v>
      </c>
      <c r="Z6" s="17"/>
      <c r="AA6" s="17"/>
      <c r="AB6" s="17" t="s">
        <v>26</v>
      </c>
      <c r="AC6" s="17"/>
      <c r="AD6" s="17"/>
      <c r="AE6" s="24" t="s">
        <v>80</v>
      </c>
      <c r="AF6" s="20"/>
      <c r="AG6" s="21"/>
      <c r="AH6" s="25" t="s">
        <v>72</v>
      </c>
    </row>
    <row r="7" spans="1:34" s="79" customFormat="1" ht="25.05" customHeight="1" x14ac:dyDescent="0.25">
      <c r="A7" s="70"/>
      <c r="B7" s="75">
        <f>$B$1</f>
        <v>45992</v>
      </c>
      <c r="C7" s="76">
        <f>WEEKDAY(B7,1)</f>
        <v>2</v>
      </c>
      <c r="D7" s="102" t="str">
        <f>$E$1</f>
        <v>FILA</v>
      </c>
      <c r="E7" s="122">
        <v>7215</v>
      </c>
      <c r="F7" s="13" t="s">
        <v>65</v>
      </c>
      <c r="G7" s="72"/>
      <c r="H7" s="77"/>
      <c r="I7" s="77"/>
      <c r="J7" s="119"/>
      <c r="K7" s="86"/>
      <c r="L7" s="77"/>
      <c r="M7" s="78"/>
      <c r="N7" s="86"/>
      <c r="O7" s="121"/>
      <c r="P7" s="98"/>
      <c r="Q7" s="98"/>
      <c r="S7" s="80">
        <f>SUMIF($G$5:$Q$5,$S$5,G7:Q7)</f>
        <v>0</v>
      </c>
      <c r="T7" s="81">
        <f>SUMIF($G$5:$Q$5,$T$5,G7:Q7)</f>
        <v>0</v>
      </c>
      <c r="U7" s="81">
        <f>SUMIF($G$5:$Q$5,$U$5,G7:Q7)</f>
        <v>0</v>
      </c>
      <c r="V7" s="81">
        <f>SUMIF($G$5:$Q$5,"件",G7:Q7)</f>
        <v>0</v>
      </c>
      <c r="W7" s="82">
        <f>SUMIF($G$5:$Q$5,$W$5,G7:Q7)</f>
        <v>0</v>
      </c>
      <c r="X7" s="83">
        <f>SUM(S7+(T7/3+W7/2))</f>
        <v>0</v>
      </c>
      <c r="Y7" s="84">
        <f>S7+T7+W7</f>
        <v>0</v>
      </c>
      <c r="Z7" s="17">
        <v>34</v>
      </c>
      <c r="AA7" s="17">
        <v>49</v>
      </c>
      <c r="AB7" s="17" t="s">
        <v>15</v>
      </c>
      <c r="AC7" s="17" t="s">
        <v>16</v>
      </c>
      <c r="AD7" s="17" t="s">
        <v>49</v>
      </c>
      <c r="AE7" s="24" t="s">
        <v>80</v>
      </c>
      <c r="AF7" s="22" t="str">
        <f>AB7</f>
        <v>9:30AM-10:00AM</v>
      </c>
      <c r="AG7" s="23" t="b">
        <f>AE7=AF7</f>
        <v>0</v>
      </c>
      <c r="AH7" s="74" t="s">
        <v>73</v>
      </c>
    </row>
    <row r="8" spans="1:34" s="79" customFormat="1" ht="25.05" customHeight="1" x14ac:dyDescent="0.25">
      <c r="A8" s="70"/>
      <c r="B8" s="75">
        <f>$B$1</f>
        <v>45992</v>
      </c>
      <c r="C8" s="76">
        <f>WEEKDAY(B8,1)</f>
        <v>2</v>
      </c>
      <c r="D8" s="102" t="str">
        <f>$E$1</f>
        <v>FILA</v>
      </c>
      <c r="E8" s="122">
        <v>7221</v>
      </c>
      <c r="F8" s="13" t="s">
        <v>66</v>
      </c>
      <c r="G8" s="72"/>
      <c r="H8" s="77"/>
      <c r="I8" s="77"/>
      <c r="J8" s="119"/>
      <c r="K8" s="86"/>
      <c r="L8" s="77"/>
      <c r="M8" s="78"/>
      <c r="N8" s="86"/>
      <c r="O8" s="121"/>
      <c r="P8" s="98"/>
      <c r="Q8" s="98"/>
      <c r="S8" s="80">
        <f>SUMIF($G$5:$Q$5,$S$5,G8:Q8)</f>
        <v>0</v>
      </c>
      <c r="T8" s="81">
        <f>SUMIF($G$5:$Q$5,$T$5,G8:Q8)</f>
        <v>0</v>
      </c>
      <c r="U8" s="81">
        <f>SUMIF($G$5:$Q$5,$U$5,G8:Q8)</f>
        <v>0</v>
      </c>
      <c r="V8" s="81">
        <f>SUMIF($G$5:$Q$5,"件",G8:Q8)</f>
        <v>0</v>
      </c>
      <c r="W8" s="82">
        <f>SUMIF($G$5:$Q$5,$W$5,G8:Q8)</f>
        <v>0</v>
      </c>
      <c r="X8" s="83">
        <f>SUM(S8+(T8/3+W8/2))</f>
        <v>0</v>
      </c>
      <c r="Y8" s="84">
        <f>S8+T8+W8</f>
        <v>0</v>
      </c>
      <c r="Z8" s="17">
        <v>24</v>
      </c>
      <c r="AA8" s="17"/>
      <c r="AB8" s="17" t="s">
        <v>15</v>
      </c>
      <c r="AC8" s="17" t="s">
        <v>17</v>
      </c>
      <c r="AD8" s="17"/>
      <c r="AE8" s="24" t="s">
        <v>80</v>
      </c>
      <c r="AF8" s="22" t="str">
        <f>AB8</f>
        <v>9:30AM-10:00AM</v>
      </c>
      <c r="AG8" s="23" t="b">
        <f>AE8=AF8</f>
        <v>0</v>
      </c>
      <c r="AH8" s="74" t="s">
        <v>74</v>
      </c>
    </row>
    <row r="9" spans="1:34" s="79" customFormat="1" ht="25.05" customHeight="1" x14ac:dyDescent="0.25">
      <c r="A9" s="70"/>
      <c r="B9" s="75">
        <f t="shared" ref="B9" si="0">$B$1</f>
        <v>45992</v>
      </c>
      <c r="C9" s="76">
        <f t="shared" ref="C9" si="1">WEEKDAY(B9,1)</f>
        <v>2</v>
      </c>
      <c r="D9" s="102" t="str">
        <f t="shared" ref="D9" si="2">$E$1</f>
        <v>FILA</v>
      </c>
      <c r="E9" s="122">
        <v>7224</v>
      </c>
      <c r="F9" s="13" t="s">
        <v>67</v>
      </c>
      <c r="G9" s="72"/>
      <c r="H9" s="77"/>
      <c r="I9" s="77"/>
      <c r="J9" s="119"/>
      <c r="K9" s="123"/>
      <c r="L9" s="77"/>
      <c r="M9" s="78"/>
      <c r="N9" s="86"/>
      <c r="O9" s="121"/>
      <c r="P9" s="98"/>
      <c r="Q9" s="98"/>
      <c r="S9" s="80">
        <f t="shared" ref="S9" si="3">SUMIF($G$5:$Q$5,$S$5,G9:Q9)</f>
        <v>0</v>
      </c>
      <c r="T9" s="81">
        <f t="shared" ref="T9" si="4">SUMIF($G$5:$Q$5,$T$5,G9:Q9)</f>
        <v>0</v>
      </c>
      <c r="U9" s="81">
        <f t="shared" ref="U9" si="5">SUMIF($G$5:$Q$5,$U$5,G9:Q9)</f>
        <v>0</v>
      </c>
      <c r="V9" s="81">
        <f t="shared" ref="V9" si="6">SUMIF($G$5:$Q$5,"件",G9:Q9)</f>
        <v>0</v>
      </c>
      <c r="W9" s="82">
        <f t="shared" ref="W9" si="7">SUMIF($G$5:$Q$5,$W$5,G9:Q9)</f>
        <v>0</v>
      </c>
      <c r="X9" s="83">
        <f t="shared" ref="X9" si="8">SUM(S9+(T9/3+W9/2))</f>
        <v>0</v>
      </c>
      <c r="Y9" s="84">
        <f t="shared" ref="Y9" si="9">S9+T9+W9</f>
        <v>0</v>
      </c>
      <c r="Z9" s="17">
        <v>39</v>
      </c>
      <c r="AA9" s="17"/>
      <c r="AB9" s="17" t="s">
        <v>18</v>
      </c>
      <c r="AC9" s="17" t="s">
        <v>16</v>
      </c>
      <c r="AD9" s="17"/>
      <c r="AE9" s="24" t="s">
        <v>79</v>
      </c>
      <c r="AF9" s="22" t="str">
        <f t="shared" ref="AF9" si="10">AB9</f>
        <v>10:00AM-10:30AM</v>
      </c>
      <c r="AG9" s="23" t="b">
        <f t="shared" ref="AG9" si="11">AE9=AF9</f>
        <v>0</v>
      </c>
      <c r="AH9" s="74" t="s">
        <v>78</v>
      </c>
    </row>
    <row r="10" spans="1:34" s="79" customFormat="1" ht="25.05" customHeight="1" x14ac:dyDescent="0.25">
      <c r="A10" s="70"/>
      <c r="B10" s="75">
        <f>$B$1</f>
        <v>45992</v>
      </c>
      <c r="C10" s="76">
        <f>WEEKDAY(B10,1)</f>
        <v>2</v>
      </c>
      <c r="D10" s="102" t="str">
        <f>$E$1</f>
        <v>FILA</v>
      </c>
      <c r="E10" s="85">
        <v>7226</v>
      </c>
      <c r="F10" s="13" t="s">
        <v>68</v>
      </c>
      <c r="G10" s="72"/>
      <c r="H10" s="77"/>
      <c r="I10" s="77"/>
      <c r="J10" s="119"/>
      <c r="K10" s="86"/>
      <c r="L10" s="77"/>
      <c r="M10" s="78"/>
      <c r="N10" s="86"/>
      <c r="O10" s="121"/>
      <c r="P10" s="98"/>
      <c r="Q10" s="98"/>
      <c r="S10" s="80">
        <f>SUMIF($G$5:$Q$5,$S$5,G10:Q10)</f>
        <v>0</v>
      </c>
      <c r="T10" s="81">
        <f>SUMIF($G$5:$Q$5,$T$5,G10:Q10)</f>
        <v>0</v>
      </c>
      <c r="U10" s="81">
        <f>SUMIF($G$5:$Q$5,$U$5,G10:Q10)</f>
        <v>0</v>
      </c>
      <c r="V10" s="81">
        <f>SUMIF($G$5:$Q$5,"件",G10:Q10)</f>
        <v>0</v>
      </c>
      <c r="W10" s="82">
        <f>SUMIF($G$5:$Q$5,$W$5,G10:Q10)</f>
        <v>0</v>
      </c>
      <c r="X10" s="83">
        <f>SUM(S10+(T10/3+W10/2))</f>
        <v>0</v>
      </c>
      <c r="Y10" s="84">
        <f>S10+T10+W10</f>
        <v>0</v>
      </c>
      <c r="Z10" s="17">
        <v>39</v>
      </c>
      <c r="AA10" s="17"/>
      <c r="AB10" s="17" t="s">
        <v>16</v>
      </c>
      <c r="AC10" s="17" t="s">
        <v>19</v>
      </c>
      <c r="AD10" s="17"/>
      <c r="AE10" s="24" t="s">
        <v>80</v>
      </c>
      <c r="AF10" s="22" t="str">
        <f>AB10</f>
        <v>8:30AM-9:00AM</v>
      </c>
      <c r="AG10" s="23" t="b">
        <f>AE10=AF10</f>
        <v>0</v>
      </c>
      <c r="AH10" s="74" t="s">
        <v>75</v>
      </c>
    </row>
    <row r="11" spans="1:34" s="79" customFormat="1" ht="25.05" customHeight="1" x14ac:dyDescent="0.25">
      <c r="A11" s="70"/>
      <c r="B11" s="75">
        <f>$B$1</f>
        <v>45992</v>
      </c>
      <c r="C11" s="76">
        <f>WEEKDAY(B11,1)</f>
        <v>2</v>
      </c>
      <c r="D11" s="102" t="str">
        <f>$E$1</f>
        <v>FILA</v>
      </c>
      <c r="E11" s="85">
        <v>7227</v>
      </c>
      <c r="F11" s="13" t="s">
        <v>69</v>
      </c>
      <c r="G11" s="72"/>
      <c r="H11" s="77"/>
      <c r="I11" s="77"/>
      <c r="J11" s="119"/>
      <c r="K11" s="86"/>
      <c r="L11" s="77"/>
      <c r="M11" s="78"/>
      <c r="N11" s="86"/>
      <c r="O11" s="121"/>
      <c r="P11" s="98"/>
      <c r="Q11" s="101"/>
      <c r="S11" s="80">
        <f>SUMIF($G$5:$Q$5,$S$5,G11:Q11)</f>
        <v>0</v>
      </c>
      <c r="T11" s="81">
        <f>SUMIF($G$5:$Q$5,$T$5,G11:Q11)</f>
        <v>0</v>
      </c>
      <c r="U11" s="81">
        <f>SUMIF($G$5:$Q$5,$U$5,G11:Q11)</f>
        <v>0</v>
      </c>
      <c r="V11" s="81">
        <f>SUMIF($G$5:$Q$5,"件",G11:Q11)</f>
        <v>0</v>
      </c>
      <c r="W11" s="82">
        <f>SUMIF($G$5:$Q$5,$W$5,G11:Q11)</f>
        <v>0</v>
      </c>
      <c r="X11" s="83">
        <f>SUM(S11+(T11/3+W11/2))</f>
        <v>0</v>
      </c>
      <c r="Y11" s="84">
        <f>S11+T11+W11</f>
        <v>0</v>
      </c>
      <c r="Z11" s="17">
        <v>39</v>
      </c>
      <c r="AA11" s="17"/>
      <c r="AB11" s="17" t="s">
        <v>16</v>
      </c>
      <c r="AC11" s="17" t="s">
        <v>19</v>
      </c>
      <c r="AD11" s="17"/>
      <c r="AE11" s="24" t="s">
        <v>79</v>
      </c>
      <c r="AF11" s="22" t="str">
        <f>AB11</f>
        <v>8:30AM-9:00AM</v>
      </c>
      <c r="AG11" s="23" t="b">
        <f>AE11=AF11</f>
        <v>0</v>
      </c>
      <c r="AH11" s="74" t="s">
        <v>76</v>
      </c>
    </row>
    <row r="12" spans="1:34" s="79" customFormat="1" ht="25.05" customHeight="1" x14ac:dyDescent="0.25">
      <c r="A12" s="70"/>
      <c r="B12" s="75">
        <f>$B$1</f>
        <v>45992</v>
      </c>
      <c r="C12" s="76">
        <f>WEEKDAY(B12,1)</f>
        <v>2</v>
      </c>
      <c r="D12" s="102" t="str">
        <f>$E$1</f>
        <v>FILA</v>
      </c>
      <c r="E12" s="85">
        <v>7292</v>
      </c>
      <c r="F12" s="13" t="s">
        <v>70</v>
      </c>
      <c r="G12" s="72"/>
      <c r="H12" s="77"/>
      <c r="I12" s="77"/>
      <c r="J12" s="119"/>
      <c r="K12" s="86"/>
      <c r="L12" s="77"/>
      <c r="M12" s="78"/>
      <c r="N12" s="86"/>
      <c r="O12" s="121"/>
      <c r="P12" s="98"/>
      <c r="Q12" s="98"/>
      <c r="S12" s="80">
        <f>SUMIF($G$5:$Q$5,$S$5,G12:Q12)</f>
        <v>0</v>
      </c>
      <c r="T12" s="81">
        <f>SUMIF($G$5:$Q$5,$T$5,G12:Q12)</f>
        <v>0</v>
      </c>
      <c r="U12" s="81">
        <f>SUMIF($G$5:$Q$5,$U$5,G12:Q12)</f>
        <v>0</v>
      </c>
      <c r="V12" s="81">
        <f>SUMIF($G$5:$Q$5,"件",G12:Q12)</f>
        <v>0</v>
      </c>
      <c r="W12" s="82">
        <f>SUMIF($G$5:$Q$5,$W$5,G12:Q12)</f>
        <v>0</v>
      </c>
      <c r="X12" s="83">
        <f>SUM(S12+(T12/3+W12/2))</f>
        <v>0</v>
      </c>
      <c r="Y12" s="84">
        <f>S12+T12+W12</f>
        <v>0</v>
      </c>
      <c r="Z12" s="17">
        <v>29</v>
      </c>
      <c r="AA12" s="17"/>
      <c r="AB12" s="17" t="s">
        <v>18</v>
      </c>
      <c r="AC12" s="17" t="s">
        <v>15</v>
      </c>
      <c r="AD12" s="17"/>
      <c r="AE12" s="24" t="s">
        <v>71</v>
      </c>
      <c r="AF12" s="22" t="str">
        <f>AB12</f>
        <v>10:00AM-10:30AM</v>
      </c>
      <c r="AG12" s="23" t="b">
        <f>AE12=AF12</f>
        <v>0</v>
      </c>
      <c r="AH12" s="74" t="s">
        <v>77</v>
      </c>
    </row>
  </sheetData>
  <dataConsolidate/>
  <mergeCells count="12">
    <mergeCell ref="B4:B5"/>
    <mergeCell ref="C4:C5"/>
    <mergeCell ref="E4:F5"/>
    <mergeCell ref="AH4:AH5"/>
    <mergeCell ref="S4:W4"/>
    <mergeCell ref="AE4:AE5"/>
    <mergeCell ref="D4:D5"/>
    <mergeCell ref="G3:J3"/>
    <mergeCell ref="K3:O3"/>
    <mergeCell ref="I4:J4"/>
    <mergeCell ref="N4:O4"/>
    <mergeCell ref="K4:M4"/>
  </mergeCells>
  <phoneticPr fontId="0" type="noConversion"/>
  <conditionalFormatting sqref="E1:E5 E13:E1048576">
    <cfRule type="expression" dxfId="28" priority="13">
      <formula>SUM($G1:$Q1)&gt;0</formula>
    </cfRule>
  </conditionalFormatting>
  <conditionalFormatting sqref="E10:E12 E6:E8">
    <cfRule type="expression" dxfId="27" priority="3">
      <formula>SUM($F6:$Q6)&gt;0</formula>
    </cfRule>
  </conditionalFormatting>
  <conditionalFormatting sqref="E9">
    <cfRule type="expression" dxfId="26" priority="2">
      <formula>SUM($F9:$Q9)&gt;0</formula>
    </cfRule>
  </conditionalFormatting>
  <conditionalFormatting sqref="E9">
    <cfRule type="duplicateValues" dxfId="25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46BD6-F5A1-497C-A590-0E4D005ECDD0}">
  <sheetPr codeName="Sheet7"/>
  <dimension ref="A1:AH10"/>
  <sheetViews>
    <sheetView showGridLines="0" tabSelected="1" zoomScale="70" zoomScaleNormal="70" workbookViewId="0">
      <pane ySplit="5" topLeftCell="A6" activePane="bottomLeft" state="frozen"/>
      <selection pane="bottomLeft" activeCell="I17" sqref="I17"/>
    </sheetView>
  </sheetViews>
  <sheetFormatPr defaultColWidth="11.33203125" defaultRowHeight="25.05" customHeight="1" x14ac:dyDescent="0.25"/>
  <cols>
    <col min="1" max="1" width="1.5546875" style="2" customWidth="1"/>
    <col min="2" max="2" width="9.5546875" style="2" customWidth="1"/>
    <col min="3" max="4" width="9.5546875" style="3" customWidth="1"/>
    <col min="5" max="6" width="9.5546875" style="2" customWidth="1"/>
    <col min="7" max="8" width="9.5546875" style="73" customWidth="1"/>
    <col min="9" max="9" width="8.6640625" style="73" customWidth="1"/>
    <col min="10" max="10" width="8.109375" style="120" customWidth="1"/>
    <col min="11" max="14" width="9.5546875" style="73" customWidth="1"/>
    <col min="15" max="15" width="8.44140625" style="120" customWidth="1"/>
    <col min="16" max="16" width="14.6640625" style="73" bestFit="1" customWidth="1"/>
    <col min="17" max="17" width="9.5546875" style="73" customWidth="1"/>
    <col min="18" max="18" width="3.5546875" style="2" customWidth="1"/>
    <col min="19" max="23" width="9.5546875" style="2" customWidth="1"/>
    <col min="24" max="24" width="9.5546875" style="2" hidden="1" customWidth="1"/>
    <col min="25" max="25" width="9.5546875" style="4" hidden="1" customWidth="1"/>
    <col min="26" max="27" width="9.5546875" style="16" hidden="1" customWidth="1"/>
    <col min="28" max="29" width="15.5546875" style="16" hidden="1" customWidth="1"/>
    <col min="30" max="30" width="15.5546875" style="14" hidden="1" customWidth="1"/>
    <col min="31" max="31" width="20.5546875" style="3" customWidth="1"/>
    <col min="32" max="32" width="15.5546875" style="3" hidden="1" customWidth="1"/>
    <col min="33" max="33" width="9.5546875" style="2" hidden="1" customWidth="1"/>
    <col min="34" max="34" width="15.5546875" style="2" customWidth="1"/>
    <col min="35" max="16384" width="11.33203125" style="2"/>
  </cols>
  <sheetData>
    <row r="1" spans="1:34" ht="13.2" x14ac:dyDescent="0.25">
      <c r="B1" s="10">
        <v>46242</v>
      </c>
      <c r="C1" s="12">
        <f>WEEKDAY(B1,1)</f>
        <v>7</v>
      </c>
      <c r="D1" s="12"/>
      <c r="E1" s="11" t="s">
        <v>0</v>
      </c>
      <c r="G1" s="2"/>
      <c r="H1" s="2"/>
      <c r="I1" s="2"/>
      <c r="K1" s="2"/>
      <c r="L1" s="2"/>
      <c r="M1" s="2"/>
      <c r="N1" s="2"/>
      <c r="P1" s="2"/>
      <c r="Q1" s="2"/>
    </row>
    <row r="2" spans="1:34" ht="8.1" customHeight="1" x14ac:dyDescent="0.25">
      <c r="G2" s="2"/>
      <c r="H2" s="2"/>
      <c r="I2" s="2"/>
      <c r="K2" s="2"/>
      <c r="L2" s="2"/>
      <c r="M2" s="2"/>
      <c r="N2" s="2"/>
      <c r="P2" s="2"/>
      <c r="Q2" s="2"/>
    </row>
    <row r="3" spans="1:34" ht="13.2" x14ac:dyDescent="0.25">
      <c r="B3" s="9" t="s">
        <v>1</v>
      </c>
      <c r="G3" s="136"/>
      <c r="H3" s="136"/>
      <c r="I3" s="136"/>
      <c r="J3" s="136"/>
      <c r="K3" s="136"/>
      <c r="L3" s="137"/>
      <c r="M3" s="137"/>
      <c r="N3" s="137"/>
      <c r="O3" s="137"/>
      <c r="P3" s="2"/>
      <c r="Q3" s="2"/>
    </row>
    <row r="4" spans="1:34" ht="13.2" x14ac:dyDescent="0.25">
      <c r="B4" s="126" t="s">
        <v>23</v>
      </c>
      <c r="C4" s="127"/>
      <c r="D4" s="128" t="s">
        <v>59</v>
      </c>
      <c r="E4" s="129" t="s">
        <v>25</v>
      </c>
      <c r="F4" s="130"/>
      <c r="G4" s="93" t="s">
        <v>55</v>
      </c>
      <c r="H4" s="91" t="s">
        <v>56</v>
      </c>
      <c r="I4" s="131" t="s">
        <v>54</v>
      </c>
      <c r="J4" s="132"/>
      <c r="K4" s="138" t="s">
        <v>3</v>
      </c>
      <c r="L4" s="139"/>
      <c r="M4" s="140"/>
      <c r="N4" s="141" t="s">
        <v>58</v>
      </c>
      <c r="O4" s="142"/>
      <c r="P4" s="97" t="s">
        <v>2</v>
      </c>
      <c r="Q4" s="99" t="s">
        <v>24</v>
      </c>
      <c r="R4" s="1"/>
      <c r="S4" s="133" t="s">
        <v>4</v>
      </c>
      <c r="T4" s="134"/>
      <c r="U4" s="134"/>
      <c r="V4" s="134"/>
      <c r="W4" s="135"/>
      <c r="X4" s="5"/>
      <c r="Y4" s="6"/>
      <c r="Z4" s="15"/>
      <c r="AA4" s="15"/>
      <c r="AB4" s="15"/>
      <c r="AC4" s="15"/>
      <c r="AD4" s="15"/>
      <c r="AE4" s="134" t="s">
        <v>5</v>
      </c>
      <c r="AH4" s="134" t="s">
        <v>6</v>
      </c>
    </row>
    <row r="5" spans="1:34" s="1" customFormat="1" ht="13.2" x14ac:dyDescent="0.25">
      <c r="B5" s="126"/>
      <c r="C5" s="127"/>
      <c r="D5" s="128"/>
      <c r="E5" s="129"/>
      <c r="F5" s="130"/>
      <c r="G5" s="94" t="s">
        <v>53</v>
      </c>
      <c r="H5" s="87" t="s">
        <v>53</v>
      </c>
      <c r="I5" s="87" t="s">
        <v>57</v>
      </c>
      <c r="J5" s="119" t="s">
        <v>52</v>
      </c>
      <c r="K5" s="95" t="s">
        <v>7</v>
      </c>
      <c r="L5" s="88" t="s">
        <v>21</v>
      </c>
      <c r="M5" s="96" t="s">
        <v>33</v>
      </c>
      <c r="N5" s="95" t="s">
        <v>34</v>
      </c>
      <c r="O5" s="121" t="s">
        <v>51</v>
      </c>
      <c r="P5" s="92" t="s">
        <v>53</v>
      </c>
      <c r="Q5" s="100" t="s">
        <v>7</v>
      </c>
      <c r="R5" s="2"/>
      <c r="S5" s="103" t="s">
        <v>7</v>
      </c>
      <c r="T5" s="89" t="s">
        <v>21</v>
      </c>
      <c r="U5" s="90" t="s">
        <v>33</v>
      </c>
      <c r="V5" s="88" t="s">
        <v>50</v>
      </c>
      <c r="W5" s="96" t="s">
        <v>51</v>
      </c>
      <c r="X5" s="5" t="s">
        <v>8</v>
      </c>
      <c r="Y5" s="8" t="s">
        <v>9</v>
      </c>
      <c r="Z5" s="7" t="s">
        <v>10</v>
      </c>
      <c r="AA5" s="7" t="s">
        <v>11</v>
      </c>
      <c r="AB5" s="7" t="s">
        <v>12</v>
      </c>
      <c r="AC5" s="7" t="s">
        <v>13</v>
      </c>
      <c r="AD5" s="7" t="s">
        <v>14</v>
      </c>
      <c r="AE5" s="134"/>
      <c r="AF5" s="18"/>
      <c r="AG5" s="19"/>
      <c r="AH5" s="134"/>
    </row>
    <row r="6" spans="1:34" s="1" customFormat="1" ht="25.05" customHeight="1" x14ac:dyDescent="0.25">
      <c r="A6" s="70"/>
      <c r="B6" s="75">
        <f>$B$1</f>
        <v>46242</v>
      </c>
      <c r="C6" s="76">
        <f>WEEKDAY(B6,1)</f>
        <v>7</v>
      </c>
      <c r="D6" s="102" t="str">
        <f>$E$1</f>
        <v>FILA</v>
      </c>
      <c r="E6" s="85">
        <v>7211</v>
      </c>
      <c r="F6" s="118" t="s">
        <v>64</v>
      </c>
      <c r="G6" s="86"/>
      <c r="H6" s="77">
        <v>7</v>
      </c>
      <c r="I6" s="77"/>
      <c r="J6" s="119"/>
      <c r="K6" s="86">
        <v>11</v>
      </c>
      <c r="L6" s="77">
        <v>0</v>
      </c>
      <c r="M6" s="78">
        <v>0</v>
      </c>
      <c r="N6" s="86">
        <v>3</v>
      </c>
      <c r="O6" s="119">
        <v>2.16</v>
      </c>
      <c r="P6" s="98"/>
      <c r="Q6" s="98"/>
      <c r="R6" s="79"/>
      <c r="S6" s="80">
        <f>SUMIF($G$5:$Q$5,$S$5,G6:Q6)</f>
        <v>18</v>
      </c>
      <c r="T6" s="81">
        <f>SUMIF($G$5:$Q$5,$T$5,G6:Q6)</f>
        <v>0</v>
      </c>
      <c r="U6" s="81">
        <f>SUMIF($G$5:$Q$5,$U$5,G6:Q6)</f>
        <v>0</v>
      </c>
      <c r="V6" s="81">
        <f>SUMIF($G$5:$Q$5,"件",G6:Q6)</f>
        <v>3</v>
      </c>
      <c r="W6" s="82">
        <f>SUMIF($G$5:$Q$5,$W$5,G6:Q6)</f>
        <v>2.16</v>
      </c>
      <c r="X6" s="83">
        <f>SUM(S6+(T6/3+W6/2))</f>
        <v>19.079999999999998</v>
      </c>
      <c r="Y6" s="84">
        <f>S6+T6+W6</f>
        <v>20.16</v>
      </c>
      <c r="Z6" s="17"/>
      <c r="AA6" s="17"/>
      <c r="AB6" s="17" t="s">
        <v>26</v>
      </c>
      <c r="AC6" s="17"/>
      <c r="AD6" s="17"/>
      <c r="AE6" s="24" t="s">
        <v>80</v>
      </c>
      <c r="AF6" s="20"/>
      <c r="AG6" s="21"/>
      <c r="AH6" s="25" t="s">
        <v>72</v>
      </c>
    </row>
    <row r="7" spans="1:34" s="79" customFormat="1" ht="25.05" customHeight="1" x14ac:dyDescent="0.25">
      <c r="A7" s="70"/>
      <c r="B7" s="75">
        <f>$B$1</f>
        <v>46242</v>
      </c>
      <c r="C7" s="76">
        <f>WEEKDAY(B7,1)</f>
        <v>7</v>
      </c>
      <c r="D7" s="102" t="str">
        <f>$E$1</f>
        <v>FILA</v>
      </c>
      <c r="E7" s="122">
        <v>7215</v>
      </c>
      <c r="F7" s="13" t="s">
        <v>65</v>
      </c>
      <c r="G7" s="72"/>
      <c r="H7" s="77">
        <v>4</v>
      </c>
      <c r="I7" s="77"/>
      <c r="J7" s="119"/>
      <c r="K7" s="86">
        <v>6</v>
      </c>
      <c r="L7" s="77">
        <v>0</v>
      </c>
      <c r="M7" s="78">
        <v>0</v>
      </c>
      <c r="N7" s="86"/>
      <c r="O7" s="121"/>
      <c r="P7" s="98"/>
      <c r="Q7" s="98"/>
      <c r="S7" s="80">
        <f>SUMIF($G$5:$Q$5,$S$5,G7:Q7)</f>
        <v>10</v>
      </c>
      <c r="T7" s="81">
        <f>SUMIF($G$5:$Q$5,$T$5,G7:Q7)</f>
        <v>0</v>
      </c>
      <c r="U7" s="81">
        <f>SUMIF($G$5:$Q$5,$U$5,G7:Q7)</f>
        <v>0</v>
      </c>
      <c r="V7" s="81">
        <f>SUMIF($G$5:$Q$5,"件",G7:Q7)</f>
        <v>0</v>
      </c>
      <c r="W7" s="82">
        <f>SUMIF($G$5:$Q$5,$W$5,G7:Q7)</f>
        <v>0</v>
      </c>
      <c r="X7" s="83">
        <f>SUM(S7+(T7/3+W7/2))</f>
        <v>10</v>
      </c>
      <c r="Y7" s="84">
        <f>S7+T7+W7</f>
        <v>10</v>
      </c>
      <c r="Z7" s="17">
        <v>34</v>
      </c>
      <c r="AA7" s="17">
        <v>49</v>
      </c>
      <c r="AB7" s="17" t="s">
        <v>15</v>
      </c>
      <c r="AC7" s="17" t="s">
        <v>16</v>
      </c>
      <c r="AD7" s="17" t="s">
        <v>49</v>
      </c>
      <c r="AE7" s="24" t="s">
        <v>80</v>
      </c>
      <c r="AF7" s="22" t="str">
        <f>AB7</f>
        <v>9:30AM-10:00AM</v>
      </c>
      <c r="AG7" s="23" t="b">
        <f>AE7=AF7</f>
        <v>0</v>
      </c>
      <c r="AH7" s="74" t="s">
        <v>73</v>
      </c>
    </row>
    <row r="8" spans="1:34" s="79" customFormat="1" ht="25.05" customHeight="1" x14ac:dyDescent="0.25">
      <c r="A8" s="70"/>
      <c r="B8" s="75">
        <f>$B$1</f>
        <v>46242</v>
      </c>
      <c r="C8" s="76">
        <f>WEEKDAY(B8,1)</f>
        <v>7</v>
      </c>
      <c r="D8" s="102" t="str">
        <f>$E$1</f>
        <v>FILA</v>
      </c>
      <c r="E8" s="122">
        <v>7221</v>
      </c>
      <c r="F8" s="13" t="s">
        <v>66</v>
      </c>
      <c r="G8" s="72"/>
      <c r="H8" s="77">
        <v>20</v>
      </c>
      <c r="I8" s="77"/>
      <c r="J8" s="119"/>
      <c r="K8" s="86">
        <v>20</v>
      </c>
      <c r="L8" s="77">
        <v>0</v>
      </c>
      <c r="M8" s="78">
        <v>0</v>
      </c>
      <c r="N8" s="86"/>
      <c r="O8" s="121"/>
      <c r="P8" s="98"/>
      <c r="Q8" s="98"/>
      <c r="S8" s="80">
        <f>SUMIF($G$5:$Q$5,$S$5,G8:Q8)</f>
        <v>40</v>
      </c>
      <c r="T8" s="81">
        <f>SUMIF($G$5:$Q$5,$T$5,G8:Q8)</f>
        <v>0</v>
      </c>
      <c r="U8" s="81">
        <f>SUMIF($G$5:$Q$5,$U$5,G8:Q8)</f>
        <v>0</v>
      </c>
      <c r="V8" s="81">
        <f>SUMIF($G$5:$Q$5,"件",G8:Q8)</f>
        <v>0</v>
      </c>
      <c r="W8" s="82">
        <f>SUMIF($G$5:$Q$5,$W$5,G8:Q8)</f>
        <v>0</v>
      </c>
      <c r="X8" s="83">
        <f>SUM(S8+(T8/3+W8/2))</f>
        <v>40</v>
      </c>
      <c r="Y8" s="84">
        <f>S8+T8+W8</f>
        <v>40</v>
      </c>
      <c r="Z8" s="17">
        <v>24</v>
      </c>
      <c r="AA8" s="17"/>
      <c r="AB8" s="17" t="s">
        <v>15</v>
      </c>
      <c r="AC8" s="17" t="s">
        <v>17</v>
      </c>
      <c r="AD8" s="17"/>
      <c r="AE8" s="24" t="s">
        <v>80</v>
      </c>
      <c r="AF8" s="22" t="str">
        <f>AB8</f>
        <v>9:30AM-10:00AM</v>
      </c>
      <c r="AG8" s="23" t="b">
        <f>AE8=AF8</f>
        <v>0</v>
      </c>
      <c r="AH8" s="74" t="s">
        <v>74</v>
      </c>
    </row>
    <row r="9" spans="1:34" s="79" customFormat="1" ht="25.05" customHeight="1" x14ac:dyDescent="0.25">
      <c r="A9" s="70"/>
      <c r="B9" s="75">
        <f>$B$1</f>
        <v>46242</v>
      </c>
      <c r="C9" s="76">
        <f>WEEKDAY(B9,1)</f>
        <v>7</v>
      </c>
      <c r="D9" s="102" t="str">
        <f>$E$1</f>
        <v>FILA</v>
      </c>
      <c r="E9" s="85">
        <v>7226</v>
      </c>
      <c r="F9" s="13" t="s">
        <v>68</v>
      </c>
      <c r="G9" s="72"/>
      <c r="H9" s="77">
        <v>5</v>
      </c>
      <c r="I9" s="77"/>
      <c r="J9" s="119"/>
      <c r="K9" s="86">
        <v>9</v>
      </c>
      <c r="L9" s="77">
        <v>0</v>
      </c>
      <c r="M9" s="78">
        <v>0</v>
      </c>
      <c r="N9" s="86">
        <v>1</v>
      </c>
      <c r="O9" s="121">
        <v>0.116994</v>
      </c>
      <c r="P9" s="98"/>
      <c r="Q9" s="98"/>
      <c r="S9" s="80">
        <f>SUMIF($G$5:$Q$5,$S$5,G9:Q9)</f>
        <v>14</v>
      </c>
      <c r="T9" s="81">
        <f>SUMIF($G$5:$Q$5,$T$5,G9:Q9)</f>
        <v>0</v>
      </c>
      <c r="U9" s="81">
        <f>SUMIF($G$5:$Q$5,$U$5,G9:Q9)</f>
        <v>0</v>
      </c>
      <c r="V9" s="81">
        <f>SUMIF($G$5:$Q$5,"件",G9:Q9)</f>
        <v>1</v>
      </c>
      <c r="W9" s="82">
        <f>SUMIF($G$5:$Q$5,$W$5,G9:Q9)</f>
        <v>0.116994</v>
      </c>
      <c r="X9" s="83">
        <f>SUM(S9+(T9/3+W9/2))</f>
        <v>14.058496999999999</v>
      </c>
      <c r="Y9" s="84">
        <f>S9+T9+W9</f>
        <v>14.116994</v>
      </c>
      <c r="Z9" s="17">
        <v>39</v>
      </c>
      <c r="AA9" s="17"/>
      <c r="AB9" s="17" t="s">
        <v>16</v>
      </c>
      <c r="AC9" s="17" t="s">
        <v>19</v>
      </c>
      <c r="AD9" s="17"/>
      <c r="AE9" s="24" t="s">
        <v>80</v>
      </c>
      <c r="AF9" s="22" t="str">
        <f>AB9</f>
        <v>8:30AM-9:00AM</v>
      </c>
      <c r="AG9" s="23" t="b">
        <f>AE9=AF9</f>
        <v>0</v>
      </c>
      <c r="AH9" s="74" t="s">
        <v>75</v>
      </c>
    </row>
    <row r="10" spans="1:34" s="79" customFormat="1" ht="25.05" customHeight="1" x14ac:dyDescent="0.25">
      <c r="A10" s="70"/>
      <c r="B10" s="75">
        <f>$B$1</f>
        <v>46242</v>
      </c>
      <c r="C10" s="76">
        <f>WEEKDAY(B10,1)</f>
        <v>7</v>
      </c>
      <c r="D10" s="102" t="str">
        <f>$E$1</f>
        <v>FILA</v>
      </c>
      <c r="E10" s="85">
        <v>7227</v>
      </c>
      <c r="F10" s="13" t="s">
        <v>69</v>
      </c>
      <c r="G10" s="72"/>
      <c r="H10" s="77">
        <v>3</v>
      </c>
      <c r="I10" s="77"/>
      <c r="J10" s="119"/>
      <c r="K10" s="86"/>
      <c r="L10" s="77"/>
      <c r="M10" s="78"/>
      <c r="N10" s="86"/>
      <c r="O10" s="121"/>
      <c r="P10" s="98"/>
      <c r="Q10" s="101"/>
      <c r="S10" s="80">
        <f>SUMIF($G$5:$Q$5,$S$5,G10:Q10)</f>
        <v>3</v>
      </c>
      <c r="T10" s="81">
        <f>SUMIF($G$5:$Q$5,$T$5,G10:Q10)</f>
        <v>0</v>
      </c>
      <c r="U10" s="81">
        <f>SUMIF($G$5:$Q$5,$U$5,G10:Q10)</f>
        <v>0</v>
      </c>
      <c r="V10" s="81">
        <f>SUMIF($G$5:$Q$5,"件",G10:Q10)</f>
        <v>0</v>
      </c>
      <c r="W10" s="82">
        <f>SUMIF($G$5:$Q$5,$W$5,G10:Q10)</f>
        <v>0</v>
      </c>
      <c r="X10" s="83">
        <f>SUM(S10+(T10/3+W10/2))</f>
        <v>3</v>
      </c>
      <c r="Y10" s="84">
        <f>S10+T10+W10</f>
        <v>3</v>
      </c>
      <c r="Z10" s="17">
        <v>39</v>
      </c>
      <c r="AA10" s="17"/>
      <c r="AB10" s="17" t="s">
        <v>16</v>
      </c>
      <c r="AC10" s="17" t="s">
        <v>19</v>
      </c>
      <c r="AD10" s="17"/>
      <c r="AE10" s="24" t="s">
        <v>79</v>
      </c>
      <c r="AF10" s="22" t="str">
        <f>AB10</f>
        <v>8:30AM-9:00AM</v>
      </c>
      <c r="AG10" s="23" t="b">
        <f>AE10=AF10</f>
        <v>0</v>
      </c>
      <c r="AH10" s="74" t="s">
        <v>76</v>
      </c>
    </row>
  </sheetData>
  <dataConsolidate/>
  <mergeCells count="12">
    <mergeCell ref="S4:W4"/>
    <mergeCell ref="AE4:AE5"/>
    <mergeCell ref="AH4:AH5"/>
    <mergeCell ref="G3:J3"/>
    <mergeCell ref="K3:O3"/>
    <mergeCell ref="K4:M4"/>
    <mergeCell ref="N4:O4"/>
    <mergeCell ref="B4:B5"/>
    <mergeCell ref="C4:C5"/>
    <mergeCell ref="D4:D5"/>
    <mergeCell ref="E4:F5"/>
    <mergeCell ref="I4:J4"/>
  </mergeCells>
  <phoneticPr fontId="4" type="noConversion"/>
  <conditionalFormatting sqref="E1:E5 E11:E1048573">
    <cfRule type="expression" dxfId="24" priority="4">
      <formula>SUM($G1:$Q1)&gt;0</formula>
    </cfRule>
  </conditionalFormatting>
  <conditionalFormatting sqref="E6:E10">
    <cfRule type="expression" dxfId="23" priority="3">
      <formula>SUM($F6:$Q6)&gt;0</formula>
    </cfRule>
  </conditionalFormatting>
  <conditionalFormatting sqref="E1048574:E1048576">
    <cfRule type="expression" dxfId="22" priority="20">
      <formula>SUM($G1048574:$Q1048575)&gt;0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BBFE0-317E-47D6-811B-6C1BB3849E1A}">
  <sheetPr codeName="Sheet6"/>
  <dimension ref="A1:AH6"/>
  <sheetViews>
    <sheetView showGridLines="0" zoomScale="70" zoomScaleNormal="70" workbookViewId="0">
      <pane ySplit="5" topLeftCell="A6" activePane="bottomLeft" state="frozen"/>
      <selection pane="bottomLeft" activeCell="I10" sqref="I10"/>
    </sheetView>
  </sheetViews>
  <sheetFormatPr defaultColWidth="11.33203125" defaultRowHeight="25.05" customHeight="1" x14ac:dyDescent="0.25"/>
  <cols>
    <col min="1" max="1" width="1.5546875" style="2" customWidth="1"/>
    <col min="2" max="2" width="9.5546875" style="2" customWidth="1"/>
    <col min="3" max="4" width="9.5546875" style="3" customWidth="1"/>
    <col min="5" max="6" width="9.5546875" style="2" customWidth="1"/>
    <col min="7" max="8" width="9.5546875" style="73" customWidth="1"/>
    <col min="9" max="9" width="8.6640625" style="73" customWidth="1"/>
    <col min="10" max="10" width="8.109375" style="120" customWidth="1"/>
    <col min="11" max="14" width="9.5546875" style="73" customWidth="1"/>
    <col min="15" max="15" width="8.44140625" style="120" customWidth="1"/>
    <col min="16" max="16" width="14.6640625" style="73" bestFit="1" customWidth="1"/>
    <col min="17" max="17" width="9.5546875" style="73" customWidth="1"/>
    <col min="18" max="18" width="3.5546875" style="2" customWidth="1"/>
    <col min="19" max="23" width="9.5546875" style="2" customWidth="1"/>
    <col min="24" max="24" width="9.5546875" style="2" hidden="1" customWidth="1"/>
    <col min="25" max="25" width="9.5546875" style="4" hidden="1" customWidth="1"/>
    <col min="26" max="27" width="9.5546875" style="16" hidden="1" customWidth="1"/>
    <col min="28" max="29" width="15.5546875" style="16" hidden="1" customWidth="1"/>
    <col min="30" max="30" width="15.5546875" style="14" hidden="1" customWidth="1"/>
    <col min="31" max="31" width="20.5546875" style="3" customWidth="1"/>
    <col min="32" max="32" width="15.5546875" style="3" hidden="1" customWidth="1"/>
    <col min="33" max="33" width="9.5546875" style="2" hidden="1" customWidth="1"/>
    <col min="34" max="34" width="15.5546875" style="2" customWidth="1"/>
    <col min="35" max="16384" width="11.33203125" style="2"/>
  </cols>
  <sheetData>
    <row r="1" spans="1:34" ht="13.2" x14ac:dyDescent="0.25">
      <c r="B1" s="10">
        <v>46241</v>
      </c>
      <c r="C1" s="12">
        <f>WEEKDAY(B1,1)</f>
        <v>6</v>
      </c>
      <c r="D1" s="12"/>
      <c r="E1" s="11" t="s">
        <v>0</v>
      </c>
      <c r="G1" s="2"/>
      <c r="H1" s="2"/>
      <c r="I1" s="2"/>
      <c r="K1" s="2"/>
      <c r="L1" s="2"/>
      <c r="M1" s="2"/>
      <c r="N1" s="2"/>
      <c r="P1" s="2"/>
      <c r="Q1" s="2"/>
    </row>
    <row r="2" spans="1:34" ht="8.1" customHeight="1" x14ac:dyDescent="0.25">
      <c r="G2" s="2"/>
      <c r="H2" s="2"/>
      <c r="I2" s="2"/>
      <c r="K2" s="2"/>
      <c r="L2" s="2"/>
      <c r="M2" s="2"/>
      <c r="N2" s="2"/>
      <c r="P2" s="2"/>
      <c r="Q2" s="2"/>
    </row>
    <row r="3" spans="1:34" ht="13.2" x14ac:dyDescent="0.25">
      <c r="B3" s="9" t="s">
        <v>1</v>
      </c>
      <c r="G3" s="136"/>
      <c r="H3" s="136"/>
      <c r="I3" s="136"/>
      <c r="J3" s="136"/>
      <c r="K3" s="136"/>
      <c r="L3" s="137"/>
      <c r="M3" s="137"/>
      <c r="N3" s="137"/>
      <c r="O3" s="137"/>
      <c r="P3" s="2"/>
      <c r="Q3" s="2"/>
    </row>
    <row r="4" spans="1:34" ht="13.2" x14ac:dyDescent="0.25">
      <c r="B4" s="126" t="s">
        <v>23</v>
      </c>
      <c r="C4" s="127"/>
      <c r="D4" s="128" t="s">
        <v>59</v>
      </c>
      <c r="E4" s="129" t="s">
        <v>25</v>
      </c>
      <c r="F4" s="130"/>
      <c r="G4" s="93" t="s">
        <v>55</v>
      </c>
      <c r="H4" s="91" t="s">
        <v>56</v>
      </c>
      <c r="I4" s="131" t="s">
        <v>54</v>
      </c>
      <c r="J4" s="132"/>
      <c r="K4" s="138" t="s">
        <v>3</v>
      </c>
      <c r="L4" s="139"/>
      <c r="M4" s="140"/>
      <c r="N4" s="141" t="s">
        <v>58</v>
      </c>
      <c r="O4" s="142"/>
      <c r="P4" s="97" t="s">
        <v>2</v>
      </c>
      <c r="Q4" s="99" t="s">
        <v>24</v>
      </c>
      <c r="R4" s="1"/>
      <c r="S4" s="133" t="s">
        <v>4</v>
      </c>
      <c r="T4" s="134"/>
      <c r="U4" s="134"/>
      <c r="V4" s="134"/>
      <c r="W4" s="135"/>
      <c r="X4" s="5"/>
      <c r="Y4" s="6"/>
      <c r="Z4" s="15"/>
      <c r="AA4" s="15"/>
      <c r="AB4" s="15"/>
      <c r="AC4" s="15"/>
      <c r="AD4" s="15"/>
      <c r="AE4" s="134" t="s">
        <v>5</v>
      </c>
      <c r="AH4" s="134" t="s">
        <v>6</v>
      </c>
    </row>
    <row r="5" spans="1:34" s="1" customFormat="1" ht="13.2" x14ac:dyDescent="0.25">
      <c r="B5" s="126"/>
      <c r="C5" s="127"/>
      <c r="D5" s="128"/>
      <c r="E5" s="129"/>
      <c r="F5" s="130"/>
      <c r="G5" s="94" t="s">
        <v>53</v>
      </c>
      <c r="H5" s="87" t="s">
        <v>53</v>
      </c>
      <c r="I5" s="87" t="s">
        <v>57</v>
      </c>
      <c r="J5" s="119" t="s">
        <v>52</v>
      </c>
      <c r="K5" s="95" t="s">
        <v>7</v>
      </c>
      <c r="L5" s="88" t="s">
        <v>21</v>
      </c>
      <c r="M5" s="96" t="s">
        <v>33</v>
      </c>
      <c r="N5" s="95" t="s">
        <v>34</v>
      </c>
      <c r="O5" s="121" t="s">
        <v>51</v>
      </c>
      <c r="P5" s="92" t="s">
        <v>53</v>
      </c>
      <c r="Q5" s="100" t="s">
        <v>7</v>
      </c>
      <c r="R5" s="2"/>
      <c r="S5" s="103" t="s">
        <v>7</v>
      </c>
      <c r="T5" s="89" t="s">
        <v>21</v>
      </c>
      <c r="U5" s="90" t="s">
        <v>33</v>
      </c>
      <c r="V5" s="88" t="s">
        <v>50</v>
      </c>
      <c r="W5" s="96" t="s">
        <v>51</v>
      </c>
      <c r="X5" s="5" t="s">
        <v>8</v>
      </c>
      <c r="Y5" s="8" t="s">
        <v>9</v>
      </c>
      <c r="Z5" s="7" t="s">
        <v>10</v>
      </c>
      <c r="AA5" s="7" t="s">
        <v>11</v>
      </c>
      <c r="AB5" s="7" t="s">
        <v>12</v>
      </c>
      <c r="AC5" s="7" t="s">
        <v>13</v>
      </c>
      <c r="AD5" s="7" t="s">
        <v>14</v>
      </c>
      <c r="AE5" s="134"/>
      <c r="AF5" s="18"/>
      <c r="AG5" s="19"/>
      <c r="AH5" s="134"/>
    </row>
    <row r="6" spans="1:34" s="79" customFormat="1" ht="25.05" customHeight="1" x14ac:dyDescent="0.25">
      <c r="A6" s="70"/>
      <c r="B6" s="75">
        <f>$B$1</f>
        <v>46241</v>
      </c>
      <c r="C6" s="76">
        <f>WEEKDAY(B6,1)</f>
        <v>6</v>
      </c>
      <c r="D6" s="102" t="str">
        <f>$E$1</f>
        <v>FILA</v>
      </c>
      <c r="E6" s="85">
        <v>7227</v>
      </c>
      <c r="F6" s="13" t="s">
        <v>69</v>
      </c>
      <c r="G6" s="72"/>
      <c r="H6" s="77"/>
      <c r="I6" s="77"/>
      <c r="J6" s="119"/>
      <c r="K6" s="86">
        <v>20</v>
      </c>
      <c r="L6" s="77"/>
      <c r="M6" s="78"/>
      <c r="N6" s="86"/>
      <c r="O6" s="121"/>
      <c r="P6" s="98"/>
      <c r="Q6" s="101"/>
      <c r="S6" s="80">
        <f>SUMIF($G$5:$Q$5,$S$5,G6:Q6)</f>
        <v>20</v>
      </c>
      <c r="T6" s="81">
        <f>SUMIF($G$5:$Q$5,$T$5,G6:Q6)</f>
        <v>0</v>
      </c>
      <c r="U6" s="81">
        <f>SUMIF($G$5:$Q$5,$U$5,G6:Q6)</f>
        <v>0</v>
      </c>
      <c r="V6" s="81">
        <f>SUMIF($G$5:$Q$5,"件",G6:Q6)</f>
        <v>0</v>
      </c>
      <c r="W6" s="82">
        <f>SUMIF($G$5:$Q$5,$W$5,G6:Q6)</f>
        <v>0</v>
      </c>
      <c r="X6" s="83">
        <f>SUM(S6+(T6/3+W6/2))</f>
        <v>20</v>
      </c>
      <c r="Y6" s="84">
        <f>S6+T6+W6</f>
        <v>20</v>
      </c>
      <c r="Z6" s="17">
        <v>39</v>
      </c>
      <c r="AA6" s="17"/>
      <c r="AB6" s="17" t="s">
        <v>16</v>
      </c>
      <c r="AC6" s="17" t="s">
        <v>19</v>
      </c>
      <c r="AD6" s="17"/>
      <c r="AE6" s="24" t="s">
        <v>79</v>
      </c>
      <c r="AF6" s="22" t="str">
        <f>AB6</f>
        <v>8:30AM-9:00AM</v>
      </c>
      <c r="AG6" s="23" t="b">
        <f>AE6=AF6</f>
        <v>0</v>
      </c>
      <c r="AH6" s="74" t="s">
        <v>76</v>
      </c>
    </row>
  </sheetData>
  <dataConsolidate/>
  <mergeCells count="12">
    <mergeCell ref="B4:B5"/>
    <mergeCell ref="C4:C5"/>
    <mergeCell ref="D4:D5"/>
    <mergeCell ref="E4:F5"/>
    <mergeCell ref="I4:J4"/>
    <mergeCell ref="S4:W4"/>
    <mergeCell ref="AE4:AE5"/>
    <mergeCell ref="AH4:AH5"/>
    <mergeCell ref="G3:J3"/>
    <mergeCell ref="K3:O3"/>
    <mergeCell ref="K4:M4"/>
    <mergeCell ref="N4:O4"/>
  </mergeCells>
  <phoneticPr fontId="4" type="noConversion"/>
  <conditionalFormatting sqref="E1:E5 E7:E1048569">
    <cfRule type="expression" dxfId="21" priority="4">
      <formula>SUM($G1:$Q1)&gt;0</formula>
    </cfRule>
  </conditionalFormatting>
  <conditionalFormatting sqref="E6">
    <cfRule type="expression" dxfId="20" priority="3">
      <formula>SUM($F6:$Q6)&gt;0</formula>
    </cfRule>
  </conditionalFormatting>
  <conditionalFormatting sqref="E1048570:E1048576">
    <cfRule type="expression" dxfId="19" priority="19">
      <formula>SUM($G1048570:$Q1048571)&gt;0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A2044-C492-418B-AE5C-8AF7705AF941}">
  <sheetPr codeName="Sheet5"/>
  <dimension ref="A1:AH12"/>
  <sheetViews>
    <sheetView showGridLines="0" zoomScale="70" zoomScaleNormal="70" workbookViewId="0">
      <pane ySplit="5" topLeftCell="A6" activePane="bottomLeft" state="frozen"/>
      <selection pane="bottomLeft" activeCell="O15" sqref="O15"/>
    </sheetView>
  </sheetViews>
  <sheetFormatPr defaultColWidth="11.33203125" defaultRowHeight="25.05" customHeight="1" x14ac:dyDescent="0.25"/>
  <cols>
    <col min="1" max="1" width="1.5546875" style="2" customWidth="1"/>
    <col min="2" max="2" width="9.5546875" style="2" customWidth="1"/>
    <col min="3" max="4" width="9.5546875" style="3" customWidth="1"/>
    <col min="5" max="6" width="9.5546875" style="2" customWidth="1"/>
    <col min="7" max="8" width="9.5546875" style="73" customWidth="1"/>
    <col min="9" max="9" width="8.6640625" style="73" customWidth="1"/>
    <col min="10" max="10" width="8.109375" style="120" customWidth="1"/>
    <col min="11" max="14" width="9.5546875" style="73" customWidth="1"/>
    <col min="15" max="15" width="8.44140625" style="120" customWidth="1"/>
    <col min="16" max="16" width="14.6640625" style="73" bestFit="1" customWidth="1"/>
    <col min="17" max="17" width="9.5546875" style="73" customWidth="1"/>
    <col min="18" max="18" width="3.5546875" style="2" customWidth="1"/>
    <col min="19" max="23" width="9.5546875" style="2" customWidth="1"/>
    <col min="24" max="24" width="9.5546875" style="2" hidden="1" customWidth="1"/>
    <col min="25" max="25" width="9.5546875" style="4" hidden="1" customWidth="1"/>
    <col min="26" max="27" width="9.5546875" style="16" hidden="1" customWidth="1"/>
    <col min="28" max="29" width="15.5546875" style="16" hidden="1" customWidth="1"/>
    <col min="30" max="30" width="15.5546875" style="14" hidden="1" customWidth="1"/>
    <col min="31" max="31" width="20.5546875" style="3" customWidth="1"/>
    <col min="32" max="32" width="15.5546875" style="3" hidden="1" customWidth="1"/>
    <col min="33" max="33" width="9.5546875" style="2" hidden="1" customWidth="1"/>
    <col min="34" max="34" width="15.5546875" style="2" customWidth="1"/>
    <col min="35" max="16384" width="11.33203125" style="2"/>
  </cols>
  <sheetData>
    <row r="1" spans="1:34" ht="13.2" x14ac:dyDescent="0.25">
      <c r="B1" s="10">
        <v>46240</v>
      </c>
      <c r="C1" s="12">
        <f>WEEKDAY(B1,1)</f>
        <v>5</v>
      </c>
      <c r="D1" s="12"/>
      <c r="E1" s="11" t="s">
        <v>0</v>
      </c>
      <c r="G1" s="2"/>
      <c r="H1" s="2"/>
      <c r="I1" s="2"/>
      <c r="K1" s="2"/>
      <c r="L1" s="2"/>
      <c r="M1" s="2"/>
      <c r="N1" s="2"/>
      <c r="P1" s="2"/>
      <c r="Q1" s="2"/>
    </row>
    <row r="2" spans="1:34" ht="8.1" customHeight="1" x14ac:dyDescent="0.25">
      <c r="G2" s="2"/>
      <c r="H2" s="2"/>
      <c r="I2" s="2"/>
      <c r="K2" s="2"/>
      <c r="L2" s="2"/>
      <c r="M2" s="2"/>
      <c r="N2" s="2"/>
      <c r="P2" s="2"/>
      <c r="Q2" s="2"/>
    </row>
    <row r="3" spans="1:34" ht="13.2" x14ac:dyDescent="0.25">
      <c r="B3" s="9" t="s">
        <v>1</v>
      </c>
      <c r="G3" s="136"/>
      <c r="H3" s="136"/>
      <c r="I3" s="136"/>
      <c r="J3" s="136"/>
      <c r="K3" s="136"/>
      <c r="L3" s="137"/>
      <c r="M3" s="137"/>
      <c r="N3" s="137"/>
      <c r="O3" s="137"/>
      <c r="P3" s="2"/>
      <c r="Q3" s="2"/>
    </row>
    <row r="4" spans="1:34" ht="13.2" x14ac:dyDescent="0.25">
      <c r="B4" s="126" t="s">
        <v>23</v>
      </c>
      <c r="C4" s="127"/>
      <c r="D4" s="128" t="s">
        <v>59</v>
      </c>
      <c r="E4" s="129" t="s">
        <v>25</v>
      </c>
      <c r="F4" s="130"/>
      <c r="G4" s="93" t="s">
        <v>55</v>
      </c>
      <c r="H4" s="91" t="s">
        <v>56</v>
      </c>
      <c r="I4" s="131" t="s">
        <v>54</v>
      </c>
      <c r="J4" s="132"/>
      <c r="K4" s="138" t="s">
        <v>3</v>
      </c>
      <c r="L4" s="139"/>
      <c r="M4" s="140"/>
      <c r="N4" s="141" t="s">
        <v>58</v>
      </c>
      <c r="O4" s="142"/>
      <c r="P4" s="97" t="s">
        <v>2</v>
      </c>
      <c r="Q4" s="99" t="s">
        <v>24</v>
      </c>
      <c r="R4" s="1"/>
      <c r="S4" s="133" t="s">
        <v>4</v>
      </c>
      <c r="T4" s="134"/>
      <c r="U4" s="134"/>
      <c r="V4" s="134"/>
      <c r="W4" s="135"/>
      <c r="X4" s="5"/>
      <c r="Y4" s="6"/>
      <c r="Z4" s="15"/>
      <c r="AA4" s="15"/>
      <c r="AB4" s="15"/>
      <c r="AC4" s="15"/>
      <c r="AD4" s="15"/>
      <c r="AE4" s="134" t="s">
        <v>5</v>
      </c>
      <c r="AH4" s="134" t="s">
        <v>6</v>
      </c>
    </row>
    <row r="5" spans="1:34" s="1" customFormat="1" ht="13.2" x14ac:dyDescent="0.25">
      <c r="B5" s="126"/>
      <c r="C5" s="127"/>
      <c r="D5" s="128"/>
      <c r="E5" s="129"/>
      <c r="F5" s="130"/>
      <c r="G5" s="94" t="s">
        <v>53</v>
      </c>
      <c r="H5" s="87" t="s">
        <v>53</v>
      </c>
      <c r="I5" s="87" t="s">
        <v>57</v>
      </c>
      <c r="J5" s="119" t="s">
        <v>52</v>
      </c>
      <c r="K5" s="95" t="s">
        <v>7</v>
      </c>
      <c r="L5" s="88" t="s">
        <v>21</v>
      </c>
      <c r="M5" s="96" t="s">
        <v>33</v>
      </c>
      <c r="N5" s="95" t="s">
        <v>34</v>
      </c>
      <c r="O5" s="121" t="s">
        <v>51</v>
      </c>
      <c r="P5" s="92" t="s">
        <v>53</v>
      </c>
      <c r="Q5" s="100" t="s">
        <v>7</v>
      </c>
      <c r="R5" s="2"/>
      <c r="S5" s="103" t="s">
        <v>7</v>
      </c>
      <c r="T5" s="89" t="s">
        <v>21</v>
      </c>
      <c r="U5" s="90" t="s">
        <v>33</v>
      </c>
      <c r="V5" s="88" t="s">
        <v>50</v>
      </c>
      <c r="W5" s="96" t="s">
        <v>51</v>
      </c>
      <c r="X5" s="5" t="s">
        <v>8</v>
      </c>
      <c r="Y5" s="8" t="s">
        <v>9</v>
      </c>
      <c r="Z5" s="7" t="s">
        <v>10</v>
      </c>
      <c r="AA5" s="7" t="s">
        <v>11</v>
      </c>
      <c r="AB5" s="7" t="s">
        <v>12</v>
      </c>
      <c r="AC5" s="7" t="s">
        <v>13</v>
      </c>
      <c r="AD5" s="7" t="s">
        <v>14</v>
      </c>
      <c r="AE5" s="134"/>
      <c r="AF5" s="18"/>
      <c r="AG5" s="19"/>
      <c r="AH5" s="134"/>
    </row>
    <row r="6" spans="1:34" s="1" customFormat="1" ht="25.05" customHeight="1" x14ac:dyDescent="0.25">
      <c r="A6" s="70"/>
      <c r="B6" s="75">
        <f>$B$1</f>
        <v>46240</v>
      </c>
      <c r="C6" s="76">
        <f>WEEKDAY(B6,1)</f>
        <v>5</v>
      </c>
      <c r="D6" s="102" t="str">
        <f>$E$1</f>
        <v>FILA</v>
      </c>
      <c r="E6" s="85">
        <v>7211</v>
      </c>
      <c r="F6" s="118" t="s">
        <v>64</v>
      </c>
      <c r="G6" s="86"/>
      <c r="H6" s="77">
        <v>1</v>
      </c>
      <c r="I6" s="77"/>
      <c r="J6" s="119"/>
      <c r="K6" s="86"/>
      <c r="L6" s="77"/>
      <c r="M6" s="78"/>
      <c r="N6" s="86"/>
      <c r="O6" s="119"/>
      <c r="P6" s="98"/>
      <c r="Q6" s="98"/>
      <c r="R6" s="79"/>
      <c r="S6" s="80">
        <f>SUMIF($G$5:$Q$5,$S$5,G6:Q6)</f>
        <v>1</v>
      </c>
      <c r="T6" s="81">
        <f>SUMIF($G$5:$Q$5,$T$5,G6:Q6)</f>
        <v>0</v>
      </c>
      <c r="U6" s="81">
        <f>SUMIF($G$5:$Q$5,$U$5,G6:Q6)</f>
        <v>0</v>
      </c>
      <c r="V6" s="81">
        <f>SUMIF($G$5:$Q$5,"件",G6:Q6)</f>
        <v>0</v>
      </c>
      <c r="W6" s="82">
        <f>SUMIF($G$5:$Q$5,$W$5,G6:Q6)</f>
        <v>0</v>
      </c>
      <c r="X6" s="83">
        <f>SUM(S6+(T6/3+W6/2))</f>
        <v>1</v>
      </c>
      <c r="Y6" s="84">
        <f>S6+T6+W6</f>
        <v>1</v>
      </c>
      <c r="Z6" s="17"/>
      <c r="AA6" s="17"/>
      <c r="AB6" s="17" t="s">
        <v>26</v>
      </c>
      <c r="AC6" s="17"/>
      <c r="AD6" s="17"/>
      <c r="AE6" s="24" t="s">
        <v>80</v>
      </c>
      <c r="AF6" s="20"/>
      <c r="AG6" s="21"/>
      <c r="AH6" s="25" t="s">
        <v>72</v>
      </c>
    </row>
    <row r="7" spans="1:34" s="79" customFormat="1" ht="25.05" customHeight="1" x14ac:dyDescent="0.25">
      <c r="A7" s="70"/>
      <c r="B7" s="75">
        <f>$B$1</f>
        <v>46240</v>
      </c>
      <c r="C7" s="76">
        <f>WEEKDAY(B7,1)</f>
        <v>5</v>
      </c>
      <c r="D7" s="102" t="str">
        <f>$E$1</f>
        <v>FILA</v>
      </c>
      <c r="E7" s="122">
        <v>7215</v>
      </c>
      <c r="F7" s="13" t="s">
        <v>65</v>
      </c>
      <c r="G7" s="72"/>
      <c r="H7" s="77"/>
      <c r="I7" s="77"/>
      <c r="J7" s="119"/>
      <c r="K7" s="86">
        <v>15</v>
      </c>
      <c r="L7" s="77">
        <v>0</v>
      </c>
      <c r="M7" s="78">
        <v>0</v>
      </c>
      <c r="N7" s="86"/>
      <c r="O7" s="121"/>
      <c r="P7" s="98"/>
      <c r="Q7" s="98"/>
      <c r="S7" s="80">
        <f>SUMIF($G$5:$Q$5,$S$5,G7:Q7)</f>
        <v>15</v>
      </c>
      <c r="T7" s="81">
        <f>SUMIF($G$5:$Q$5,$T$5,G7:Q7)</f>
        <v>0</v>
      </c>
      <c r="U7" s="81">
        <f>SUMIF($G$5:$Q$5,$U$5,G7:Q7)</f>
        <v>0</v>
      </c>
      <c r="V7" s="81">
        <f>SUMIF($G$5:$Q$5,"件",G7:Q7)</f>
        <v>0</v>
      </c>
      <c r="W7" s="82">
        <f>SUMIF($G$5:$Q$5,$W$5,G7:Q7)</f>
        <v>0</v>
      </c>
      <c r="X7" s="83">
        <f>SUM(S7+(T7/3+W7/2))</f>
        <v>15</v>
      </c>
      <c r="Y7" s="84">
        <f>S7+T7+W7</f>
        <v>15</v>
      </c>
      <c r="Z7" s="17">
        <v>34</v>
      </c>
      <c r="AA7" s="17">
        <v>49</v>
      </c>
      <c r="AB7" s="17" t="s">
        <v>15</v>
      </c>
      <c r="AC7" s="17" t="s">
        <v>16</v>
      </c>
      <c r="AD7" s="17" t="s">
        <v>49</v>
      </c>
      <c r="AE7" s="24" t="s">
        <v>80</v>
      </c>
      <c r="AF7" s="22" t="str">
        <f>AB7</f>
        <v>9:30AM-10:00AM</v>
      </c>
      <c r="AG7" s="23" t="b">
        <f>AE7=AF7</f>
        <v>0</v>
      </c>
      <c r="AH7" s="74" t="s">
        <v>73</v>
      </c>
    </row>
    <row r="8" spans="1:34" s="79" customFormat="1" ht="25.05" customHeight="1" x14ac:dyDescent="0.25">
      <c r="A8" s="70"/>
      <c r="B8" s="75">
        <f>$B$1</f>
        <v>46240</v>
      </c>
      <c r="C8" s="76">
        <f>WEEKDAY(B8,1)</f>
        <v>5</v>
      </c>
      <c r="D8" s="102" t="str">
        <f>$E$1</f>
        <v>FILA</v>
      </c>
      <c r="E8" s="122">
        <v>7221</v>
      </c>
      <c r="F8" s="13" t="s">
        <v>66</v>
      </c>
      <c r="G8" s="72"/>
      <c r="H8" s="77">
        <v>1</v>
      </c>
      <c r="I8" s="77"/>
      <c r="J8" s="119"/>
      <c r="K8" s="86">
        <v>1</v>
      </c>
      <c r="L8" s="77">
        <v>0</v>
      </c>
      <c r="M8" s="78">
        <v>0</v>
      </c>
      <c r="N8" s="86">
        <v>2</v>
      </c>
      <c r="O8" s="121">
        <v>0.55079999999999996</v>
      </c>
      <c r="P8" s="98"/>
      <c r="Q8" s="98"/>
      <c r="S8" s="80">
        <f>SUMIF($G$5:$Q$5,$S$5,G8:Q8)</f>
        <v>2</v>
      </c>
      <c r="T8" s="81">
        <f>SUMIF($G$5:$Q$5,$T$5,G8:Q8)</f>
        <v>0</v>
      </c>
      <c r="U8" s="81">
        <f>SUMIF($G$5:$Q$5,$U$5,G8:Q8)</f>
        <v>0</v>
      </c>
      <c r="V8" s="81">
        <f>SUMIF($G$5:$Q$5,"件",G8:Q8)</f>
        <v>2</v>
      </c>
      <c r="W8" s="82">
        <f>SUMIF($G$5:$Q$5,$W$5,G8:Q8)</f>
        <v>0.55079999999999996</v>
      </c>
      <c r="X8" s="83">
        <f>SUM(S8+(T8/3+W8/2))</f>
        <v>2.2753999999999999</v>
      </c>
      <c r="Y8" s="84">
        <f>S8+T8+W8</f>
        <v>2.5507999999999997</v>
      </c>
      <c r="Z8" s="17">
        <v>24</v>
      </c>
      <c r="AA8" s="17"/>
      <c r="AB8" s="17" t="s">
        <v>15</v>
      </c>
      <c r="AC8" s="17" t="s">
        <v>17</v>
      </c>
      <c r="AD8" s="17"/>
      <c r="AE8" s="24" t="s">
        <v>80</v>
      </c>
      <c r="AF8" s="22" t="str">
        <f>AB8</f>
        <v>9:30AM-10:00AM</v>
      </c>
      <c r="AG8" s="23" t="b">
        <f>AE8=AF8</f>
        <v>0</v>
      </c>
      <c r="AH8" s="74" t="s">
        <v>74</v>
      </c>
    </row>
    <row r="9" spans="1:34" s="79" customFormat="1" ht="25.05" customHeight="1" x14ac:dyDescent="0.25">
      <c r="A9" s="70"/>
      <c r="B9" s="75">
        <f t="shared" ref="B9" si="0">$B$1</f>
        <v>46240</v>
      </c>
      <c r="C9" s="76">
        <f t="shared" ref="C9" si="1">WEEKDAY(B9,1)</f>
        <v>5</v>
      </c>
      <c r="D9" s="102" t="str">
        <f t="shared" ref="D9" si="2">$E$1</f>
        <v>FILA</v>
      </c>
      <c r="E9" s="122">
        <v>7224</v>
      </c>
      <c r="F9" s="13" t="s">
        <v>67</v>
      </c>
      <c r="G9" s="72"/>
      <c r="H9" s="77">
        <v>4</v>
      </c>
      <c r="I9" s="77"/>
      <c r="J9" s="119"/>
      <c r="K9" s="123">
        <v>1</v>
      </c>
      <c r="L9" s="77">
        <v>0</v>
      </c>
      <c r="M9" s="78">
        <v>0</v>
      </c>
      <c r="N9" s="86"/>
      <c r="O9" s="121"/>
      <c r="P9" s="98"/>
      <c r="Q9" s="98"/>
      <c r="S9" s="80">
        <f t="shared" ref="S9" si="3">SUMIF($G$5:$Q$5,$S$5,G9:Q9)</f>
        <v>5</v>
      </c>
      <c r="T9" s="81">
        <f t="shared" ref="T9" si="4">SUMIF($G$5:$Q$5,$T$5,G9:Q9)</f>
        <v>0</v>
      </c>
      <c r="U9" s="81">
        <f t="shared" ref="U9" si="5">SUMIF($G$5:$Q$5,$U$5,G9:Q9)</f>
        <v>0</v>
      </c>
      <c r="V9" s="81">
        <f t="shared" ref="V9" si="6">SUMIF($G$5:$Q$5,"件",G9:Q9)</f>
        <v>0</v>
      </c>
      <c r="W9" s="82">
        <f t="shared" ref="W9" si="7">SUMIF($G$5:$Q$5,$W$5,G9:Q9)</f>
        <v>0</v>
      </c>
      <c r="X9" s="83">
        <f t="shared" ref="X9" si="8">SUM(S9+(T9/3+W9/2))</f>
        <v>5</v>
      </c>
      <c r="Y9" s="84">
        <f t="shared" ref="Y9" si="9">S9+T9+W9</f>
        <v>5</v>
      </c>
      <c r="Z9" s="17">
        <v>39</v>
      </c>
      <c r="AA9" s="17"/>
      <c r="AB9" s="17" t="s">
        <v>18</v>
      </c>
      <c r="AC9" s="17" t="s">
        <v>16</v>
      </c>
      <c r="AD9" s="17"/>
      <c r="AE9" s="24" t="s">
        <v>79</v>
      </c>
      <c r="AF9" s="22" t="str">
        <f t="shared" ref="AF9" si="10">AB9</f>
        <v>10:00AM-10:30AM</v>
      </c>
      <c r="AG9" s="23" t="b">
        <f t="shared" ref="AG9" si="11">AE9=AF9</f>
        <v>0</v>
      </c>
      <c r="AH9" s="74" t="s">
        <v>78</v>
      </c>
    </row>
    <row r="10" spans="1:34" s="79" customFormat="1" ht="25.05" customHeight="1" x14ac:dyDescent="0.25">
      <c r="A10" s="70"/>
      <c r="B10" s="75">
        <f>$B$1</f>
        <v>46240</v>
      </c>
      <c r="C10" s="76">
        <f>WEEKDAY(B10,1)</f>
        <v>5</v>
      </c>
      <c r="D10" s="102" t="str">
        <f>$E$1</f>
        <v>FILA</v>
      </c>
      <c r="E10" s="85">
        <v>7226</v>
      </c>
      <c r="F10" s="13" t="s">
        <v>68</v>
      </c>
      <c r="G10" s="72"/>
      <c r="H10" s="77">
        <v>1</v>
      </c>
      <c r="I10" s="77">
        <v>5</v>
      </c>
      <c r="J10" s="119">
        <v>0.49553999999999998</v>
      </c>
      <c r="K10" s="86">
        <v>2</v>
      </c>
      <c r="L10" s="77">
        <v>0</v>
      </c>
      <c r="M10" s="78">
        <v>0</v>
      </c>
      <c r="N10" s="86">
        <v>3</v>
      </c>
      <c r="O10" s="121">
        <v>0.25</v>
      </c>
      <c r="P10" s="98"/>
      <c r="Q10" s="98"/>
      <c r="S10" s="80">
        <f>SUMIF($G$5:$Q$5,$S$5,G10:Q10)</f>
        <v>3</v>
      </c>
      <c r="T10" s="81">
        <f>SUMIF($G$5:$Q$5,$T$5,G10:Q10)</f>
        <v>0</v>
      </c>
      <c r="U10" s="81">
        <f>SUMIF($G$5:$Q$5,$U$5,G10:Q10)</f>
        <v>0</v>
      </c>
      <c r="V10" s="81">
        <f>SUMIF($G$5:$Q$5,"件",G10:Q10)</f>
        <v>8</v>
      </c>
      <c r="W10" s="82">
        <f>SUMIF($G$5:$Q$5,$W$5,G10:Q10)</f>
        <v>0.74553999999999998</v>
      </c>
      <c r="X10" s="83">
        <f>SUM(S10+(T10/3+W10/2))</f>
        <v>3.37277</v>
      </c>
      <c r="Y10" s="84">
        <f>S10+T10+W10</f>
        <v>3.7455400000000001</v>
      </c>
      <c r="Z10" s="17">
        <v>39</v>
      </c>
      <c r="AA10" s="17"/>
      <c r="AB10" s="17" t="s">
        <v>16</v>
      </c>
      <c r="AC10" s="17" t="s">
        <v>19</v>
      </c>
      <c r="AD10" s="17"/>
      <c r="AE10" s="24" t="s">
        <v>80</v>
      </c>
      <c r="AF10" s="22" t="str">
        <f>AB10</f>
        <v>8:30AM-9:00AM</v>
      </c>
      <c r="AG10" s="23" t="b">
        <f>AE10=AF10</f>
        <v>0</v>
      </c>
      <c r="AH10" s="74" t="s">
        <v>75</v>
      </c>
    </row>
    <row r="11" spans="1:34" s="79" customFormat="1" ht="25.05" customHeight="1" x14ac:dyDescent="0.25">
      <c r="A11" s="70"/>
      <c r="B11" s="75">
        <f>$B$1</f>
        <v>46240</v>
      </c>
      <c r="C11" s="76">
        <f>WEEKDAY(B11,1)</f>
        <v>5</v>
      </c>
      <c r="D11" s="102" t="str">
        <f>$E$1</f>
        <v>FILA</v>
      </c>
      <c r="E11" s="85">
        <v>7227</v>
      </c>
      <c r="F11" s="13" t="s">
        <v>69</v>
      </c>
      <c r="G11" s="72"/>
      <c r="H11" s="77">
        <v>1</v>
      </c>
      <c r="I11" s="77"/>
      <c r="J11" s="119"/>
      <c r="K11" s="86">
        <v>25</v>
      </c>
      <c r="L11" s="77">
        <v>0</v>
      </c>
      <c r="M11" s="78">
        <v>0</v>
      </c>
      <c r="N11" s="86"/>
      <c r="O11" s="121"/>
      <c r="P11" s="98"/>
      <c r="Q11" s="101"/>
      <c r="S11" s="80">
        <f>SUMIF($G$5:$Q$5,$S$5,G11:Q11)</f>
        <v>26</v>
      </c>
      <c r="T11" s="81">
        <f>SUMIF($G$5:$Q$5,$T$5,G11:Q11)</f>
        <v>0</v>
      </c>
      <c r="U11" s="81">
        <f>SUMIF($G$5:$Q$5,$U$5,G11:Q11)</f>
        <v>0</v>
      </c>
      <c r="V11" s="81">
        <f>SUMIF($G$5:$Q$5,"件",G11:Q11)</f>
        <v>0</v>
      </c>
      <c r="W11" s="82">
        <f>SUMIF($G$5:$Q$5,$W$5,G11:Q11)</f>
        <v>0</v>
      </c>
      <c r="X11" s="83">
        <f>SUM(S11+(T11/3+W11/2))</f>
        <v>26</v>
      </c>
      <c r="Y11" s="84">
        <f>S11+T11+W11</f>
        <v>26</v>
      </c>
      <c r="Z11" s="17">
        <v>39</v>
      </c>
      <c r="AA11" s="17"/>
      <c r="AB11" s="17" t="s">
        <v>16</v>
      </c>
      <c r="AC11" s="17" t="s">
        <v>19</v>
      </c>
      <c r="AD11" s="17"/>
      <c r="AE11" s="24" t="s">
        <v>79</v>
      </c>
      <c r="AF11" s="22" t="str">
        <f>AB11</f>
        <v>8:30AM-9:00AM</v>
      </c>
      <c r="AG11" s="23" t="b">
        <f>AE11=AF11</f>
        <v>0</v>
      </c>
      <c r="AH11" s="74" t="s">
        <v>76</v>
      </c>
    </row>
    <row r="12" spans="1:34" s="79" customFormat="1" ht="25.05" customHeight="1" x14ac:dyDescent="0.25">
      <c r="A12" s="70"/>
      <c r="B12" s="75">
        <f>$B$1</f>
        <v>46240</v>
      </c>
      <c r="C12" s="76">
        <f>WEEKDAY(B12,1)</f>
        <v>5</v>
      </c>
      <c r="D12" s="102" t="str">
        <f>$E$1</f>
        <v>FILA</v>
      </c>
      <c r="E12" s="85">
        <v>7292</v>
      </c>
      <c r="F12" s="13" t="s">
        <v>70</v>
      </c>
      <c r="G12" s="72"/>
      <c r="H12" s="77">
        <v>3</v>
      </c>
      <c r="I12" s="77"/>
      <c r="J12" s="119"/>
      <c r="K12" s="86"/>
      <c r="L12" s="77"/>
      <c r="M12" s="78"/>
      <c r="N12" s="86"/>
      <c r="O12" s="121"/>
      <c r="P12" s="98"/>
      <c r="Q12" s="98"/>
      <c r="S12" s="80">
        <f>SUMIF($G$5:$Q$5,$S$5,G12:Q12)</f>
        <v>3</v>
      </c>
      <c r="T12" s="81">
        <f>SUMIF($G$5:$Q$5,$T$5,G12:Q12)</f>
        <v>0</v>
      </c>
      <c r="U12" s="81">
        <f>SUMIF($G$5:$Q$5,$U$5,G12:Q12)</f>
        <v>0</v>
      </c>
      <c r="V12" s="81">
        <f>SUMIF($G$5:$Q$5,"件",G12:Q12)</f>
        <v>0</v>
      </c>
      <c r="W12" s="82">
        <f>SUMIF($G$5:$Q$5,$W$5,G12:Q12)</f>
        <v>0</v>
      </c>
      <c r="X12" s="83">
        <f>SUM(S12+(T12/3+W12/2))</f>
        <v>3</v>
      </c>
      <c r="Y12" s="84">
        <f>S12+T12+W12</f>
        <v>3</v>
      </c>
      <c r="Z12" s="17">
        <v>29</v>
      </c>
      <c r="AA12" s="17"/>
      <c r="AB12" s="17" t="s">
        <v>18</v>
      </c>
      <c r="AC12" s="17" t="s">
        <v>15</v>
      </c>
      <c r="AD12" s="17"/>
      <c r="AE12" s="24" t="s">
        <v>71</v>
      </c>
      <c r="AF12" s="22" t="str">
        <f>AB12</f>
        <v>10:00AM-10:30AM</v>
      </c>
      <c r="AG12" s="23" t="b">
        <f>AE12=AF12</f>
        <v>0</v>
      </c>
      <c r="AH12" s="74" t="s">
        <v>77</v>
      </c>
    </row>
  </sheetData>
  <dataConsolidate/>
  <mergeCells count="12">
    <mergeCell ref="S4:W4"/>
    <mergeCell ref="AE4:AE5"/>
    <mergeCell ref="AH4:AH5"/>
    <mergeCell ref="G3:J3"/>
    <mergeCell ref="K3:O3"/>
    <mergeCell ref="K4:M4"/>
    <mergeCell ref="N4:O4"/>
    <mergeCell ref="B4:B5"/>
    <mergeCell ref="C4:C5"/>
    <mergeCell ref="D4:D5"/>
    <mergeCell ref="E4:F5"/>
    <mergeCell ref="I4:J4"/>
  </mergeCells>
  <phoneticPr fontId="4" type="noConversion"/>
  <conditionalFormatting sqref="E1:E5 E13:E1048576">
    <cfRule type="expression" dxfId="18" priority="6">
      <formula>SUM($G1:$Q1)&gt;0</formula>
    </cfRule>
  </conditionalFormatting>
  <conditionalFormatting sqref="E10:E12 E6:E8">
    <cfRule type="expression" dxfId="17" priority="5">
      <formula>SUM($F6:$Q6)&gt;0</formula>
    </cfRule>
  </conditionalFormatting>
  <conditionalFormatting sqref="E9">
    <cfRule type="expression" dxfId="16" priority="4">
      <formula>SUM($F9:$Q9)&gt;0</formula>
    </cfRule>
  </conditionalFormatting>
  <conditionalFormatting sqref="E9">
    <cfRule type="duplicateValues" dxfId="15" priority="3"/>
  </conditionalFormatting>
  <conditionalFormatting sqref="E15:E20">
    <cfRule type="duplicateValues" dxfId="14" priority="2"/>
  </conditionalFormatting>
  <conditionalFormatting sqref="E1:E1048576">
    <cfRule type="duplicateValues" dxfId="13" priority="1"/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5AEA8-4661-4B5A-B87F-5E36B6C39CFD}">
  <sheetPr codeName="Sheet4"/>
  <dimension ref="A1:AH11"/>
  <sheetViews>
    <sheetView showGridLines="0" zoomScale="70" zoomScaleNormal="70" workbookViewId="0">
      <pane ySplit="5" topLeftCell="A6" activePane="bottomLeft" state="frozen"/>
      <selection pane="bottomLeft" activeCell="L16" sqref="L16"/>
    </sheetView>
  </sheetViews>
  <sheetFormatPr defaultColWidth="11.33203125" defaultRowHeight="25.05" customHeight="1" x14ac:dyDescent="0.25"/>
  <cols>
    <col min="1" max="1" width="1.5546875" style="2" customWidth="1"/>
    <col min="2" max="2" width="9.5546875" style="2" customWidth="1"/>
    <col min="3" max="4" width="9.5546875" style="3" customWidth="1"/>
    <col min="5" max="6" width="9.5546875" style="2" customWidth="1"/>
    <col min="7" max="8" width="9.5546875" style="73" customWidth="1"/>
    <col min="9" max="9" width="8.6640625" style="73" customWidth="1"/>
    <col min="10" max="10" width="8.109375" style="120" customWidth="1"/>
    <col min="11" max="14" width="9.5546875" style="73" customWidth="1"/>
    <col min="15" max="15" width="8.44140625" style="120" customWidth="1"/>
    <col min="16" max="16" width="14.6640625" style="73" bestFit="1" customWidth="1"/>
    <col min="17" max="17" width="9.5546875" style="73" customWidth="1"/>
    <col min="18" max="18" width="3.5546875" style="2" customWidth="1"/>
    <col min="19" max="23" width="9.5546875" style="2" customWidth="1"/>
    <col min="24" max="24" width="9.5546875" style="2" hidden="1" customWidth="1"/>
    <col min="25" max="25" width="9.5546875" style="4" hidden="1" customWidth="1"/>
    <col min="26" max="27" width="9.5546875" style="16" hidden="1" customWidth="1"/>
    <col min="28" max="29" width="15.5546875" style="16" hidden="1" customWidth="1"/>
    <col min="30" max="30" width="15.5546875" style="14" hidden="1" customWidth="1"/>
    <col min="31" max="31" width="20.5546875" style="3" customWidth="1"/>
    <col min="32" max="32" width="15.5546875" style="3" hidden="1" customWidth="1"/>
    <col min="33" max="33" width="9.5546875" style="2" hidden="1" customWidth="1"/>
    <col min="34" max="34" width="15.5546875" style="2" customWidth="1"/>
    <col min="35" max="16384" width="11.33203125" style="2"/>
  </cols>
  <sheetData>
    <row r="1" spans="1:34" ht="13.2" x14ac:dyDescent="0.25">
      <c r="B1" s="10">
        <v>46239</v>
      </c>
      <c r="C1" s="12">
        <f>WEEKDAY(B1,1)</f>
        <v>4</v>
      </c>
      <c r="D1" s="12"/>
      <c r="E1" s="11" t="s">
        <v>0</v>
      </c>
      <c r="G1" s="2"/>
      <c r="H1" s="2"/>
      <c r="I1" s="2"/>
      <c r="K1" s="2"/>
      <c r="L1" s="2"/>
      <c r="M1" s="2"/>
      <c r="N1" s="2"/>
      <c r="P1" s="2"/>
      <c r="Q1" s="2"/>
    </row>
    <row r="2" spans="1:34" ht="8.1" customHeight="1" x14ac:dyDescent="0.25">
      <c r="G2" s="2"/>
      <c r="H2" s="2"/>
      <c r="I2" s="2"/>
      <c r="K2" s="2"/>
      <c r="L2" s="2"/>
      <c r="M2" s="2"/>
      <c r="N2" s="2"/>
      <c r="P2" s="2"/>
      <c r="Q2" s="2"/>
    </row>
    <row r="3" spans="1:34" ht="13.2" x14ac:dyDescent="0.25">
      <c r="B3" s="9" t="s">
        <v>1</v>
      </c>
      <c r="G3" s="136"/>
      <c r="H3" s="136"/>
      <c r="I3" s="136"/>
      <c r="J3" s="136"/>
      <c r="K3" s="136"/>
      <c r="L3" s="137"/>
      <c r="M3" s="137"/>
      <c r="N3" s="137"/>
      <c r="O3" s="137"/>
      <c r="P3" s="2"/>
      <c r="Q3" s="2"/>
    </row>
    <row r="4" spans="1:34" ht="13.2" x14ac:dyDescent="0.25">
      <c r="B4" s="126" t="s">
        <v>23</v>
      </c>
      <c r="C4" s="127"/>
      <c r="D4" s="128" t="s">
        <v>59</v>
      </c>
      <c r="E4" s="129" t="s">
        <v>25</v>
      </c>
      <c r="F4" s="130"/>
      <c r="G4" s="93" t="s">
        <v>55</v>
      </c>
      <c r="H4" s="91" t="s">
        <v>56</v>
      </c>
      <c r="I4" s="131" t="s">
        <v>54</v>
      </c>
      <c r="J4" s="132"/>
      <c r="K4" s="138" t="s">
        <v>3</v>
      </c>
      <c r="L4" s="139"/>
      <c r="M4" s="140"/>
      <c r="N4" s="141" t="s">
        <v>58</v>
      </c>
      <c r="O4" s="142"/>
      <c r="P4" s="97" t="s">
        <v>2</v>
      </c>
      <c r="Q4" s="99" t="s">
        <v>24</v>
      </c>
      <c r="R4" s="1"/>
      <c r="S4" s="133" t="s">
        <v>4</v>
      </c>
      <c r="T4" s="134"/>
      <c r="U4" s="134"/>
      <c r="V4" s="134"/>
      <c r="W4" s="135"/>
      <c r="X4" s="5"/>
      <c r="Y4" s="6"/>
      <c r="Z4" s="15"/>
      <c r="AA4" s="15"/>
      <c r="AB4" s="15"/>
      <c r="AC4" s="15"/>
      <c r="AD4" s="15"/>
      <c r="AE4" s="134" t="s">
        <v>5</v>
      </c>
      <c r="AH4" s="134" t="s">
        <v>6</v>
      </c>
    </row>
    <row r="5" spans="1:34" s="1" customFormat="1" ht="13.2" x14ac:dyDescent="0.25">
      <c r="B5" s="126"/>
      <c r="C5" s="127"/>
      <c r="D5" s="128"/>
      <c r="E5" s="129"/>
      <c r="F5" s="130"/>
      <c r="G5" s="94" t="s">
        <v>53</v>
      </c>
      <c r="H5" s="87" t="s">
        <v>53</v>
      </c>
      <c r="I5" s="87" t="s">
        <v>57</v>
      </c>
      <c r="J5" s="119" t="s">
        <v>52</v>
      </c>
      <c r="K5" s="95" t="s">
        <v>7</v>
      </c>
      <c r="L5" s="88" t="s">
        <v>21</v>
      </c>
      <c r="M5" s="96" t="s">
        <v>33</v>
      </c>
      <c r="N5" s="95" t="s">
        <v>34</v>
      </c>
      <c r="O5" s="121" t="s">
        <v>51</v>
      </c>
      <c r="P5" s="92" t="s">
        <v>53</v>
      </c>
      <c r="Q5" s="100" t="s">
        <v>7</v>
      </c>
      <c r="R5" s="2"/>
      <c r="S5" s="103" t="s">
        <v>7</v>
      </c>
      <c r="T5" s="89" t="s">
        <v>21</v>
      </c>
      <c r="U5" s="90" t="s">
        <v>33</v>
      </c>
      <c r="V5" s="88" t="s">
        <v>50</v>
      </c>
      <c r="W5" s="96" t="s">
        <v>51</v>
      </c>
      <c r="X5" s="5" t="s">
        <v>8</v>
      </c>
      <c r="Y5" s="8" t="s">
        <v>9</v>
      </c>
      <c r="Z5" s="7" t="s">
        <v>10</v>
      </c>
      <c r="AA5" s="7" t="s">
        <v>11</v>
      </c>
      <c r="AB5" s="7" t="s">
        <v>12</v>
      </c>
      <c r="AC5" s="7" t="s">
        <v>13</v>
      </c>
      <c r="AD5" s="7" t="s">
        <v>14</v>
      </c>
      <c r="AE5" s="134"/>
      <c r="AF5" s="18"/>
      <c r="AG5" s="19"/>
      <c r="AH5" s="134"/>
    </row>
    <row r="6" spans="1:34" s="1" customFormat="1" ht="25.05" customHeight="1" x14ac:dyDescent="0.25">
      <c r="A6" s="70"/>
      <c r="B6" s="75">
        <f>$B$1</f>
        <v>46239</v>
      </c>
      <c r="C6" s="76">
        <f>WEEKDAY(B6,1)</f>
        <v>4</v>
      </c>
      <c r="D6" s="102" t="str">
        <f>$E$1</f>
        <v>FILA</v>
      </c>
      <c r="E6" s="85">
        <v>7211</v>
      </c>
      <c r="F6" s="118" t="s">
        <v>64</v>
      </c>
      <c r="G6" s="86">
        <v>36</v>
      </c>
      <c r="H6" s="77">
        <v>83</v>
      </c>
      <c r="I6" s="77">
        <v>3</v>
      </c>
      <c r="J6" s="119">
        <v>0.37619999999999998</v>
      </c>
      <c r="K6" s="86">
        <v>2</v>
      </c>
      <c r="L6" s="77"/>
      <c r="M6" s="78"/>
      <c r="N6" s="86">
        <v>7</v>
      </c>
      <c r="O6" s="119">
        <v>2.5000000000000001E-2</v>
      </c>
      <c r="P6" s="98"/>
      <c r="Q6" s="98"/>
      <c r="R6" s="79"/>
      <c r="S6" s="80">
        <f>SUMIF($G$5:$Q$5,$S$5,G6:Q6)</f>
        <v>121</v>
      </c>
      <c r="T6" s="81">
        <f>SUMIF($G$5:$Q$5,$T$5,G6:Q6)</f>
        <v>0</v>
      </c>
      <c r="U6" s="81">
        <f>SUMIF($G$5:$Q$5,$U$5,G6:Q6)</f>
        <v>0</v>
      </c>
      <c r="V6" s="81">
        <f>SUMIF($G$5:$Q$5,"件",G6:Q6)</f>
        <v>10</v>
      </c>
      <c r="W6" s="82">
        <f>SUMIF($G$5:$Q$5,$W$5,G6:Q6)</f>
        <v>0.4012</v>
      </c>
      <c r="X6" s="83">
        <f>SUM(S6+(T6/3+W6/2))</f>
        <v>121.20059999999999</v>
      </c>
      <c r="Y6" s="84">
        <f>S6+T6+W6</f>
        <v>121.4012</v>
      </c>
      <c r="Z6" s="17"/>
      <c r="AA6" s="17"/>
      <c r="AB6" s="17" t="s">
        <v>26</v>
      </c>
      <c r="AC6" s="17"/>
      <c r="AD6" s="17"/>
      <c r="AE6" s="24" t="s">
        <v>80</v>
      </c>
      <c r="AF6" s="20"/>
      <c r="AG6" s="21"/>
      <c r="AH6" s="25" t="s">
        <v>72</v>
      </c>
    </row>
    <row r="7" spans="1:34" s="79" customFormat="1" ht="25.05" customHeight="1" x14ac:dyDescent="0.25">
      <c r="A7" s="70"/>
      <c r="B7" s="75">
        <f>$B$1</f>
        <v>46239</v>
      </c>
      <c r="C7" s="76">
        <f>WEEKDAY(B7,1)</f>
        <v>4</v>
      </c>
      <c r="D7" s="102" t="str">
        <f>$E$1</f>
        <v>FILA</v>
      </c>
      <c r="E7" s="122">
        <v>7215</v>
      </c>
      <c r="F7" s="13" t="s">
        <v>65</v>
      </c>
      <c r="G7" s="72">
        <v>18</v>
      </c>
      <c r="H7" s="77">
        <v>21</v>
      </c>
      <c r="I7" s="77"/>
      <c r="J7" s="119"/>
      <c r="K7" s="86">
        <v>13</v>
      </c>
      <c r="L7" s="77"/>
      <c r="M7" s="78"/>
      <c r="N7" s="86"/>
      <c r="O7" s="121"/>
      <c r="P7" s="98"/>
      <c r="Q7" s="98"/>
      <c r="S7" s="80">
        <f>SUMIF($G$5:$Q$5,$S$5,G7:Q7)</f>
        <v>52</v>
      </c>
      <c r="T7" s="81">
        <f>SUMIF($G$5:$Q$5,$T$5,G7:Q7)</f>
        <v>0</v>
      </c>
      <c r="U7" s="81">
        <f>SUMIF($G$5:$Q$5,$U$5,G7:Q7)</f>
        <v>0</v>
      </c>
      <c r="V7" s="81">
        <f>SUMIF($G$5:$Q$5,"件",G7:Q7)</f>
        <v>0</v>
      </c>
      <c r="W7" s="82">
        <f>SUMIF($G$5:$Q$5,$W$5,G7:Q7)</f>
        <v>0</v>
      </c>
      <c r="X7" s="83">
        <f>SUM(S7+(T7/3+W7/2))</f>
        <v>52</v>
      </c>
      <c r="Y7" s="84">
        <f>S7+T7+W7</f>
        <v>52</v>
      </c>
      <c r="Z7" s="17">
        <v>34</v>
      </c>
      <c r="AA7" s="17">
        <v>49</v>
      </c>
      <c r="AB7" s="17" t="s">
        <v>15</v>
      </c>
      <c r="AC7" s="17" t="s">
        <v>16</v>
      </c>
      <c r="AD7" s="17" t="s">
        <v>49</v>
      </c>
      <c r="AE7" s="24" t="s">
        <v>80</v>
      </c>
      <c r="AF7" s="22" t="str">
        <f>AB7</f>
        <v>9:30AM-10:00AM</v>
      </c>
      <c r="AG7" s="23" t="b">
        <f>AE7=AF7</f>
        <v>0</v>
      </c>
      <c r="AH7" s="74" t="s">
        <v>73</v>
      </c>
    </row>
    <row r="8" spans="1:34" s="79" customFormat="1" ht="25.05" customHeight="1" x14ac:dyDescent="0.25">
      <c r="A8" s="70"/>
      <c r="B8" s="75">
        <f>$B$1</f>
        <v>46239</v>
      </c>
      <c r="C8" s="76">
        <f>WEEKDAY(B8,1)</f>
        <v>4</v>
      </c>
      <c r="D8" s="102" t="str">
        <f>$E$1</f>
        <v>FILA</v>
      </c>
      <c r="E8" s="122">
        <v>7221</v>
      </c>
      <c r="F8" s="13" t="s">
        <v>66</v>
      </c>
      <c r="G8" s="72">
        <v>51</v>
      </c>
      <c r="H8" s="77">
        <v>128</v>
      </c>
      <c r="I8" s="77"/>
      <c r="J8" s="119"/>
      <c r="K8" s="86">
        <v>2</v>
      </c>
      <c r="L8" s="77"/>
      <c r="M8" s="78"/>
      <c r="N8" s="86"/>
      <c r="O8" s="121"/>
      <c r="P8" s="98"/>
      <c r="Q8" s="98"/>
      <c r="S8" s="80">
        <f>SUMIF($G$5:$Q$5,$S$5,G8:Q8)</f>
        <v>181</v>
      </c>
      <c r="T8" s="81">
        <f>SUMIF($G$5:$Q$5,$T$5,G8:Q8)</f>
        <v>0</v>
      </c>
      <c r="U8" s="81">
        <f>SUMIF($G$5:$Q$5,$U$5,G8:Q8)</f>
        <v>0</v>
      </c>
      <c r="V8" s="81">
        <f>SUMIF($G$5:$Q$5,"件",G8:Q8)</f>
        <v>0</v>
      </c>
      <c r="W8" s="82">
        <f>SUMIF($G$5:$Q$5,$W$5,G8:Q8)</f>
        <v>0</v>
      </c>
      <c r="X8" s="83">
        <f>SUM(S8+(T8/3+W8/2))</f>
        <v>181</v>
      </c>
      <c r="Y8" s="84">
        <f>S8+T8+W8</f>
        <v>181</v>
      </c>
      <c r="Z8" s="17">
        <v>24</v>
      </c>
      <c r="AA8" s="17"/>
      <c r="AB8" s="17" t="s">
        <v>15</v>
      </c>
      <c r="AC8" s="17" t="s">
        <v>17</v>
      </c>
      <c r="AD8" s="17"/>
      <c r="AE8" s="24" t="s">
        <v>80</v>
      </c>
      <c r="AF8" s="22" t="str">
        <f>AB8</f>
        <v>9:30AM-10:00AM</v>
      </c>
      <c r="AG8" s="23" t="b">
        <f>AE8=AF8</f>
        <v>0</v>
      </c>
      <c r="AH8" s="74" t="s">
        <v>74</v>
      </c>
    </row>
    <row r="9" spans="1:34" s="79" customFormat="1" ht="25.05" customHeight="1" x14ac:dyDescent="0.25">
      <c r="A9" s="70"/>
      <c r="B9" s="75">
        <f t="shared" ref="B9" si="0">$B$1</f>
        <v>46239</v>
      </c>
      <c r="C9" s="76">
        <f t="shared" ref="C9" si="1">WEEKDAY(B9,1)</f>
        <v>4</v>
      </c>
      <c r="D9" s="102" t="str">
        <f t="shared" ref="D9" si="2">$E$1</f>
        <v>FILA</v>
      </c>
      <c r="E9" s="122">
        <v>7224</v>
      </c>
      <c r="F9" s="13" t="s">
        <v>67</v>
      </c>
      <c r="G9" s="72">
        <v>7</v>
      </c>
      <c r="H9" s="77">
        <v>17</v>
      </c>
      <c r="I9" s="77"/>
      <c r="J9" s="119"/>
      <c r="K9" s="123"/>
      <c r="L9" s="77"/>
      <c r="M9" s="78"/>
      <c r="N9" s="86"/>
      <c r="O9" s="121"/>
      <c r="P9" s="98"/>
      <c r="Q9" s="98"/>
      <c r="S9" s="80">
        <f t="shared" ref="S9" si="3">SUMIF($G$5:$Q$5,$S$5,G9:Q9)</f>
        <v>24</v>
      </c>
      <c r="T9" s="81">
        <f t="shared" ref="T9" si="4">SUMIF($G$5:$Q$5,$T$5,G9:Q9)</f>
        <v>0</v>
      </c>
      <c r="U9" s="81">
        <f t="shared" ref="U9" si="5">SUMIF($G$5:$Q$5,$U$5,G9:Q9)</f>
        <v>0</v>
      </c>
      <c r="V9" s="81">
        <f t="shared" ref="V9" si="6">SUMIF($G$5:$Q$5,"件",G9:Q9)</f>
        <v>0</v>
      </c>
      <c r="W9" s="82">
        <f t="shared" ref="W9" si="7">SUMIF($G$5:$Q$5,$W$5,G9:Q9)</f>
        <v>0</v>
      </c>
      <c r="X9" s="83">
        <f t="shared" ref="X9" si="8">SUM(S9+(T9/3+W9/2))</f>
        <v>24</v>
      </c>
      <c r="Y9" s="84">
        <f t="shared" ref="Y9" si="9">S9+T9+W9</f>
        <v>24</v>
      </c>
      <c r="Z9" s="17">
        <v>39</v>
      </c>
      <c r="AA9" s="17"/>
      <c r="AB9" s="17" t="s">
        <v>18</v>
      </c>
      <c r="AC9" s="17" t="s">
        <v>16</v>
      </c>
      <c r="AD9" s="17"/>
      <c r="AE9" s="24" t="s">
        <v>79</v>
      </c>
      <c r="AF9" s="22" t="str">
        <f t="shared" ref="AF9" si="10">AB9</f>
        <v>10:00AM-10:30AM</v>
      </c>
      <c r="AG9" s="23" t="b">
        <f t="shared" ref="AG9" si="11">AE9=AF9</f>
        <v>0</v>
      </c>
      <c r="AH9" s="74" t="s">
        <v>78</v>
      </c>
    </row>
    <row r="10" spans="1:34" s="79" customFormat="1" ht="25.05" customHeight="1" x14ac:dyDescent="0.25">
      <c r="A10" s="70"/>
      <c r="B10" s="75">
        <f>$B$1</f>
        <v>46239</v>
      </c>
      <c r="C10" s="76">
        <f>WEEKDAY(B10,1)</f>
        <v>4</v>
      </c>
      <c r="D10" s="102" t="str">
        <f>$E$1</f>
        <v>FILA</v>
      </c>
      <c r="E10" s="85">
        <v>7226</v>
      </c>
      <c r="F10" s="13" t="s">
        <v>68</v>
      </c>
      <c r="G10" s="72">
        <v>43</v>
      </c>
      <c r="H10" s="77">
        <v>83</v>
      </c>
      <c r="I10" s="77"/>
      <c r="J10" s="119"/>
      <c r="K10" s="86">
        <v>2</v>
      </c>
      <c r="L10" s="77"/>
      <c r="M10" s="78"/>
      <c r="N10" s="86"/>
      <c r="O10" s="121"/>
      <c r="P10" s="98"/>
      <c r="Q10" s="98"/>
      <c r="S10" s="80">
        <f>SUMIF($G$5:$Q$5,$S$5,G10:Q10)</f>
        <v>128</v>
      </c>
      <c r="T10" s="81">
        <f>SUMIF($G$5:$Q$5,$T$5,G10:Q10)</f>
        <v>0</v>
      </c>
      <c r="U10" s="81">
        <f>SUMIF($G$5:$Q$5,$U$5,G10:Q10)</f>
        <v>0</v>
      </c>
      <c r="V10" s="81">
        <f>SUMIF($G$5:$Q$5,"件",G10:Q10)</f>
        <v>0</v>
      </c>
      <c r="W10" s="82">
        <f>SUMIF($G$5:$Q$5,$W$5,G10:Q10)</f>
        <v>0</v>
      </c>
      <c r="X10" s="83">
        <f>SUM(S10+(T10/3+W10/2))</f>
        <v>128</v>
      </c>
      <c r="Y10" s="84">
        <f>S10+T10+W10</f>
        <v>128</v>
      </c>
      <c r="Z10" s="17">
        <v>39</v>
      </c>
      <c r="AA10" s="17"/>
      <c r="AB10" s="17" t="s">
        <v>16</v>
      </c>
      <c r="AC10" s="17" t="s">
        <v>19</v>
      </c>
      <c r="AD10" s="17"/>
      <c r="AE10" s="24" t="s">
        <v>80</v>
      </c>
      <c r="AF10" s="22" t="str">
        <f>AB10</f>
        <v>8:30AM-9:00AM</v>
      </c>
      <c r="AG10" s="23" t="b">
        <f>AE10=AF10</f>
        <v>0</v>
      </c>
      <c r="AH10" s="74" t="s">
        <v>75</v>
      </c>
    </row>
    <row r="11" spans="1:34" s="79" customFormat="1" ht="25.05" customHeight="1" x14ac:dyDescent="0.25">
      <c r="A11" s="70"/>
      <c r="B11" s="75">
        <f>$B$1</f>
        <v>46239</v>
      </c>
      <c r="C11" s="76">
        <f>WEEKDAY(B11,1)</f>
        <v>4</v>
      </c>
      <c r="D11" s="102" t="str">
        <f>$E$1</f>
        <v>FILA</v>
      </c>
      <c r="E11" s="85">
        <v>7227</v>
      </c>
      <c r="F11" s="13" t="s">
        <v>69</v>
      </c>
      <c r="G11" s="72">
        <v>17</v>
      </c>
      <c r="H11" s="77">
        <v>25</v>
      </c>
      <c r="I11" s="77"/>
      <c r="J11" s="119"/>
      <c r="K11" s="86">
        <v>4</v>
      </c>
      <c r="L11" s="77"/>
      <c r="M11" s="78"/>
      <c r="N11" s="86"/>
      <c r="O11" s="121"/>
      <c r="P11" s="98"/>
      <c r="Q11" s="101"/>
      <c r="S11" s="80">
        <f>SUMIF($G$5:$Q$5,$S$5,G11:Q11)</f>
        <v>46</v>
      </c>
      <c r="T11" s="81">
        <f>SUMIF($G$5:$Q$5,$T$5,G11:Q11)</f>
        <v>0</v>
      </c>
      <c r="U11" s="81">
        <f>SUMIF($G$5:$Q$5,$U$5,G11:Q11)</f>
        <v>0</v>
      </c>
      <c r="V11" s="81">
        <f>SUMIF($G$5:$Q$5,"件",G11:Q11)</f>
        <v>0</v>
      </c>
      <c r="W11" s="82">
        <f>SUMIF($G$5:$Q$5,$W$5,G11:Q11)</f>
        <v>0</v>
      </c>
      <c r="X11" s="83">
        <f>SUM(S11+(T11/3+W11/2))</f>
        <v>46</v>
      </c>
      <c r="Y11" s="84">
        <f>S11+T11+W11</f>
        <v>46</v>
      </c>
      <c r="Z11" s="17">
        <v>39</v>
      </c>
      <c r="AA11" s="17"/>
      <c r="AB11" s="17" t="s">
        <v>16</v>
      </c>
      <c r="AC11" s="17" t="s">
        <v>19</v>
      </c>
      <c r="AD11" s="17"/>
      <c r="AE11" s="24" t="s">
        <v>79</v>
      </c>
      <c r="AF11" s="22" t="str">
        <f>AB11</f>
        <v>8:30AM-9:00AM</v>
      </c>
      <c r="AG11" s="23" t="b">
        <f>AE11=AF11</f>
        <v>0</v>
      </c>
      <c r="AH11" s="74" t="s">
        <v>76</v>
      </c>
    </row>
  </sheetData>
  <dataConsolidate/>
  <mergeCells count="12">
    <mergeCell ref="S4:W4"/>
    <mergeCell ref="AE4:AE5"/>
    <mergeCell ref="AH4:AH5"/>
    <mergeCell ref="G3:J3"/>
    <mergeCell ref="K3:O3"/>
    <mergeCell ref="K4:M4"/>
    <mergeCell ref="N4:O4"/>
    <mergeCell ref="B4:B5"/>
    <mergeCell ref="C4:C5"/>
    <mergeCell ref="D4:D5"/>
    <mergeCell ref="E4:F5"/>
    <mergeCell ref="I4:J4"/>
  </mergeCells>
  <phoneticPr fontId="4" type="noConversion"/>
  <conditionalFormatting sqref="E1:E5 E12:E1048574">
    <cfRule type="expression" dxfId="12" priority="5">
      <formula>SUM($G1:$Q1)&gt;0</formula>
    </cfRule>
  </conditionalFormatting>
  <conditionalFormatting sqref="E6:E8 E10:E11">
    <cfRule type="expression" dxfId="11" priority="4">
      <formula>SUM($F6:$Q6)&gt;0</formula>
    </cfRule>
  </conditionalFormatting>
  <conditionalFormatting sqref="E9">
    <cfRule type="expression" dxfId="10" priority="3">
      <formula>SUM($F9:$Q9)&gt;0</formula>
    </cfRule>
  </conditionalFormatting>
  <conditionalFormatting sqref="E9">
    <cfRule type="duplicateValues" dxfId="9" priority="2"/>
  </conditionalFormatting>
  <conditionalFormatting sqref="E1048575:E1048576">
    <cfRule type="expression" dxfId="8" priority="18">
      <formula>SUM($G1048575:$Q1048576)&gt;0</formula>
    </cfRule>
  </conditionalFormatting>
  <conditionalFormatting sqref="E1:E1048576">
    <cfRule type="duplicateValues" dxfId="7" priority="1"/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D066D-8297-411B-A8B2-0C567689AC17}">
  <sheetPr codeName="Sheet2"/>
  <dimension ref="A1:AH10"/>
  <sheetViews>
    <sheetView showGridLines="0" zoomScale="70" zoomScaleNormal="70" workbookViewId="0">
      <pane ySplit="5" topLeftCell="A6" activePane="bottomLeft" state="frozen"/>
      <selection pane="bottomLeft" activeCell="J20" sqref="J20"/>
    </sheetView>
  </sheetViews>
  <sheetFormatPr defaultColWidth="11.33203125" defaultRowHeight="25.05" customHeight="1" x14ac:dyDescent="0.25"/>
  <cols>
    <col min="1" max="1" width="1.5546875" style="2" customWidth="1"/>
    <col min="2" max="2" width="9.5546875" style="2" customWidth="1"/>
    <col min="3" max="4" width="9.5546875" style="3" customWidth="1"/>
    <col min="5" max="6" width="9.5546875" style="2" customWidth="1"/>
    <col min="7" max="8" width="9.5546875" style="73" customWidth="1"/>
    <col min="9" max="9" width="8.6640625" style="73" customWidth="1"/>
    <col min="10" max="10" width="8.109375" style="120" customWidth="1"/>
    <col min="11" max="14" width="9.5546875" style="73" customWidth="1"/>
    <col min="15" max="15" width="8.44140625" style="120" customWidth="1"/>
    <col min="16" max="16" width="14.6640625" style="73" bestFit="1" customWidth="1"/>
    <col min="17" max="17" width="9.5546875" style="73" customWidth="1"/>
    <col min="18" max="18" width="3.5546875" style="2" customWidth="1"/>
    <col min="19" max="23" width="9.5546875" style="2" customWidth="1"/>
    <col min="24" max="24" width="9.5546875" style="2" hidden="1" customWidth="1"/>
    <col min="25" max="25" width="9.5546875" style="4" hidden="1" customWidth="1"/>
    <col min="26" max="27" width="9.5546875" style="16" hidden="1" customWidth="1"/>
    <col min="28" max="29" width="15.5546875" style="16" hidden="1" customWidth="1"/>
    <col min="30" max="30" width="15.5546875" style="14" hidden="1" customWidth="1"/>
    <col min="31" max="31" width="20.5546875" style="3" customWidth="1"/>
    <col min="32" max="32" width="15.5546875" style="3" hidden="1" customWidth="1"/>
    <col min="33" max="33" width="9.5546875" style="2" hidden="1" customWidth="1"/>
    <col min="34" max="34" width="15.5546875" style="2" customWidth="1"/>
    <col min="35" max="16384" width="11.33203125" style="2"/>
  </cols>
  <sheetData>
    <row r="1" spans="1:34" ht="13.2" x14ac:dyDescent="0.25">
      <c r="B1" s="10">
        <v>46237</v>
      </c>
      <c r="C1" s="12">
        <f>WEEKDAY(B1,1)</f>
        <v>2</v>
      </c>
      <c r="D1" s="12"/>
      <c r="E1" s="11" t="s">
        <v>0</v>
      </c>
      <c r="G1" s="2"/>
      <c r="H1" s="2"/>
      <c r="I1" s="2"/>
      <c r="K1" s="2"/>
      <c r="L1" s="2"/>
      <c r="M1" s="2"/>
      <c r="N1" s="2"/>
      <c r="P1" s="2"/>
      <c r="Q1" s="2"/>
    </row>
    <row r="2" spans="1:34" ht="8.1" customHeight="1" x14ac:dyDescent="0.25">
      <c r="G2" s="2"/>
      <c r="H2" s="2"/>
      <c r="I2" s="2"/>
      <c r="K2" s="2"/>
      <c r="L2" s="2"/>
      <c r="M2" s="2"/>
      <c r="N2" s="2"/>
      <c r="P2" s="2"/>
      <c r="Q2" s="2"/>
    </row>
    <row r="3" spans="1:34" ht="13.2" x14ac:dyDescent="0.25">
      <c r="B3" s="9" t="s">
        <v>1</v>
      </c>
      <c r="G3" s="136"/>
      <c r="H3" s="136"/>
      <c r="I3" s="136"/>
      <c r="J3" s="136"/>
      <c r="K3" s="136"/>
      <c r="L3" s="137"/>
      <c r="M3" s="137"/>
      <c r="N3" s="137"/>
      <c r="O3" s="137"/>
      <c r="P3" s="2"/>
      <c r="Q3" s="2"/>
    </row>
    <row r="4" spans="1:34" ht="13.2" x14ac:dyDescent="0.25">
      <c r="B4" s="126" t="s">
        <v>23</v>
      </c>
      <c r="C4" s="127"/>
      <c r="D4" s="128" t="s">
        <v>59</v>
      </c>
      <c r="E4" s="129" t="s">
        <v>25</v>
      </c>
      <c r="F4" s="130"/>
      <c r="G4" s="93" t="s">
        <v>55</v>
      </c>
      <c r="H4" s="91" t="s">
        <v>56</v>
      </c>
      <c r="I4" s="131" t="s">
        <v>54</v>
      </c>
      <c r="J4" s="132"/>
      <c r="K4" s="138" t="s">
        <v>3</v>
      </c>
      <c r="L4" s="139"/>
      <c r="M4" s="140"/>
      <c r="N4" s="141" t="s">
        <v>58</v>
      </c>
      <c r="O4" s="142"/>
      <c r="P4" s="97" t="s">
        <v>2</v>
      </c>
      <c r="Q4" s="99" t="s">
        <v>24</v>
      </c>
      <c r="R4" s="1"/>
      <c r="S4" s="133" t="s">
        <v>4</v>
      </c>
      <c r="T4" s="134"/>
      <c r="U4" s="134"/>
      <c r="V4" s="134"/>
      <c r="W4" s="135"/>
      <c r="X4" s="5"/>
      <c r="Y4" s="6"/>
      <c r="Z4" s="15"/>
      <c r="AA4" s="15"/>
      <c r="AB4" s="15"/>
      <c r="AC4" s="15"/>
      <c r="AD4" s="15"/>
      <c r="AE4" s="134" t="s">
        <v>5</v>
      </c>
      <c r="AH4" s="134" t="s">
        <v>6</v>
      </c>
    </row>
    <row r="5" spans="1:34" s="1" customFormat="1" ht="13.2" x14ac:dyDescent="0.25">
      <c r="B5" s="126"/>
      <c r="C5" s="127"/>
      <c r="D5" s="128"/>
      <c r="E5" s="129"/>
      <c r="F5" s="130"/>
      <c r="G5" s="94" t="s">
        <v>53</v>
      </c>
      <c r="H5" s="87" t="s">
        <v>53</v>
      </c>
      <c r="I5" s="87" t="s">
        <v>57</v>
      </c>
      <c r="J5" s="119" t="s">
        <v>52</v>
      </c>
      <c r="K5" s="95" t="s">
        <v>7</v>
      </c>
      <c r="L5" s="88" t="s">
        <v>21</v>
      </c>
      <c r="M5" s="96" t="s">
        <v>33</v>
      </c>
      <c r="N5" s="95" t="s">
        <v>34</v>
      </c>
      <c r="O5" s="121" t="s">
        <v>51</v>
      </c>
      <c r="P5" s="92" t="s">
        <v>53</v>
      </c>
      <c r="Q5" s="100" t="s">
        <v>7</v>
      </c>
      <c r="R5" s="2"/>
      <c r="S5" s="103" t="s">
        <v>7</v>
      </c>
      <c r="T5" s="89" t="s">
        <v>21</v>
      </c>
      <c r="U5" s="90" t="s">
        <v>33</v>
      </c>
      <c r="V5" s="88" t="s">
        <v>50</v>
      </c>
      <c r="W5" s="96" t="s">
        <v>51</v>
      </c>
      <c r="X5" s="5" t="s">
        <v>8</v>
      </c>
      <c r="Y5" s="8" t="s">
        <v>9</v>
      </c>
      <c r="Z5" s="7" t="s">
        <v>10</v>
      </c>
      <c r="AA5" s="7" t="s">
        <v>11</v>
      </c>
      <c r="AB5" s="7" t="s">
        <v>12</v>
      </c>
      <c r="AC5" s="7" t="s">
        <v>13</v>
      </c>
      <c r="AD5" s="7" t="s">
        <v>14</v>
      </c>
      <c r="AE5" s="134"/>
      <c r="AF5" s="18"/>
      <c r="AG5" s="19"/>
      <c r="AH5" s="134"/>
    </row>
    <row r="6" spans="1:34" s="1" customFormat="1" ht="25.05" customHeight="1" x14ac:dyDescent="0.25">
      <c r="A6" s="70"/>
      <c r="B6" s="75">
        <f>$B$1</f>
        <v>46237</v>
      </c>
      <c r="C6" s="76">
        <f>WEEKDAY(B6,1)</f>
        <v>2</v>
      </c>
      <c r="D6" s="102" t="str">
        <f>$E$1</f>
        <v>FILA</v>
      </c>
      <c r="E6" s="85">
        <v>7211</v>
      </c>
      <c r="F6" s="118" t="s">
        <v>64</v>
      </c>
      <c r="G6" s="86"/>
      <c r="H6" s="77">
        <v>3</v>
      </c>
      <c r="I6" s="77"/>
      <c r="J6" s="119"/>
      <c r="K6" s="86"/>
      <c r="L6" s="77"/>
      <c r="M6" s="78"/>
      <c r="N6" s="86"/>
      <c r="O6" s="119"/>
      <c r="P6" s="98"/>
      <c r="Q6" s="98"/>
      <c r="R6" s="79"/>
      <c r="S6" s="80">
        <f>SUMIF($G$5:$Q$5,$S$5,G6:Q6)</f>
        <v>3</v>
      </c>
      <c r="T6" s="81">
        <f>SUMIF($G$5:$Q$5,$T$5,G6:Q6)</f>
        <v>0</v>
      </c>
      <c r="U6" s="81">
        <f>SUMIF($G$5:$Q$5,$U$5,G6:Q6)</f>
        <v>0</v>
      </c>
      <c r="V6" s="81">
        <f>SUMIF($G$5:$Q$5,"件",G6:Q6)</f>
        <v>0</v>
      </c>
      <c r="W6" s="82">
        <f>SUMIF($G$5:$Q$5,$W$5,G6:Q6)</f>
        <v>0</v>
      </c>
      <c r="X6" s="83">
        <f>SUM(S6+(T6/3+W6/2))</f>
        <v>3</v>
      </c>
      <c r="Y6" s="84">
        <f>S6+T6+W6</f>
        <v>3</v>
      </c>
      <c r="Z6" s="17"/>
      <c r="AA6" s="17"/>
      <c r="AB6" s="17" t="s">
        <v>26</v>
      </c>
      <c r="AC6" s="17"/>
      <c r="AD6" s="17"/>
      <c r="AE6" s="24" t="s">
        <v>80</v>
      </c>
      <c r="AF6" s="20"/>
      <c r="AG6" s="21"/>
      <c r="AH6" s="25" t="s">
        <v>72</v>
      </c>
    </row>
    <row r="7" spans="1:34" s="79" customFormat="1" ht="25.05" customHeight="1" x14ac:dyDescent="0.25">
      <c r="A7" s="70"/>
      <c r="B7" s="75">
        <f>$B$1</f>
        <v>46237</v>
      </c>
      <c r="C7" s="76">
        <f>WEEKDAY(B7,1)</f>
        <v>2</v>
      </c>
      <c r="D7" s="102" t="str">
        <f>$E$1</f>
        <v>FILA</v>
      </c>
      <c r="E7" s="122">
        <v>7215</v>
      </c>
      <c r="F7" s="13" t="s">
        <v>65</v>
      </c>
      <c r="G7" s="72"/>
      <c r="H7" s="77">
        <v>2</v>
      </c>
      <c r="I7" s="77"/>
      <c r="J7" s="119"/>
      <c r="K7" s="86"/>
      <c r="L7" s="77"/>
      <c r="M7" s="78"/>
      <c r="N7" s="86"/>
      <c r="O7" s="121"/>
      <c r="P7" s="98"/>
      <c r="Q7" s="98"/>
      <c r="S7" s="80">
        <f>SUMIF($G$5:$Q$5,$S$5,G7:Q7)</f>
        <v>2</v>
      </c>
      <c r="T7" s="81">
        <f>SUMIF($G$5:$Q$5,$T$5,G7:Q7)</f>
        <v>0</v>
      </c>
      <c r="U7" s="81">
        <f>SUMIF($G$5:$Q$5,$U$5,G7:Q7)</f>
        <v>0</v>
      </c>
      <c r="V7" s="81">
        <f>SUMIF($G$5:$Q$5,"件",G7:Q7)</f>
        <v>0</v>
      </c>
      <c r="W7" s="82">
        <f>SUMIF($G$5:$Q$5,$W$5,G7:Q7)</f>
        <v>0</v>
      </c>
      <c r="X7" s="83">
        <f>SUM(S7+(T7/3+W7/2))</f>
        <v>2</v>
      </c>
      <c r="Y7" s="84">
        <f>S7+T7+W7</f>
        <v>2</v>
      </c>
      <c r="Z7" s="17">
        <v>34</v>
      </c>
      <c r="AA7" s="17">
        <v>49</v>
      </c>
      <c r="AB7" s="17" t="s">
        <v>15</v>
      </c>
      <c r="AC7" s="17" t="s">
        <v>16</v>
      </c>
      <c r="AD7" s="17" t="s">
        <v>49</v>
      </c>
      <c r="AE7" s="24" t="s">
        <v>80</v>
      </c>
      <c r="AF7" s="22" t="str">
        <f>AB7</f>
        <v>9:30AM-10:00AM</v>
      </c>
      <c r="AG7" s="23" t="b">
        <f>AE7=AF7</f>
        <v>0</v>
      </c>
      <c r="AH7" s="74" t="s">
        <v>73</v>
      </c>
    </row>
    <row r="8" spans="1:34" s="79" customFormat="1" ht="25.05" customHeight="1" x14ac:dyDescent="0.25">
      <c r="A8" s="70"/>
      <c r="B8" s="75">
        <f>$B$1</f>
        <v>46237</v>
      </c>
      <c r="C8" s="76">
        <f>WEEKDAY(B8,1)</f>
        <v>2</v>
      </c>
      <c r="D8" s="102" t="str">
        <f>$E$1</f>
        <v>FILA</v>
      </c>
      <c r="E8" s="122">
        <v>7221</v>
      </c>
      <c r="F8" s="13" t="s">
        <v>66</v>
      </c>
      <c r="G8" s="72"/>
      <c r="H8" s="77">
        <v>7</v>
      </c>
      <c r="I8" s="77"/>
      <c r="J8" s="119"/>
      <c r="K8" s="86">
        <v>33</v>
      </c>
      <c r="L8" s="77"/>
      <c r="M8" s="78"/>
      <c r="N8" s="86"/>
      <c r="O8" s="121"/>
      <c r="P8" s="98"/>
      <c r="Q8" s="98"/>
      <c r="S8" s="80">
        <f>SUMIF($G$5:$Q$5,$S$5,G8:Q8)</f>
        <v>40</v>
      </c>
      <c r="T8" s="81">
        <f>SUMIF($G$5:$Q$5,$T$5,G8:Q8)</f>
        <v>0</v>
      </c>
      <c r="U8" s="81">
        <f>SUMIF($G$5:$Q$5,$U$5,G8:Q8)</f>
        <v>0</v>
      </c>
      <c r="V8" s="81">
        <f>SUMIF($G$5:$Q$5,"件",G8:Q8)</f>
        <v>0</v>
      </c>
      <c r="W8" s="82">
        <f>SUMIF($G$5:$Q$5,$W$5,G8:Q8)</f>
        <v>0</v>
      </c>
      <c r="X8" s="83">
        <f>SUM(S8+(T8/3+W8/2))</f>
        <v>40</v>
      </c>
      <c r="Y8" s="84">
        <f>S8+T8+W8</f>
        <v>40</v>
      </c>
      <c r="Z8" s="17">
        <v>24</v>
      </c>
      <c r="AA8" s="17"/>
      <c r="AB8" s="17" t="s">
        <v>15</v>
      </c>
      <c r="AC8" s="17" t="s">
        <v>17</v>
      </c>
      <c r="AD8" s="17"/>
      <c r="AE8" s="24" t="s">
        <v>80</v>
      </c>
      <c r="AF8" s="22" t="str">
        <f>AB8</f>
        <v>9:30AM-10:00AM</v>
      </c>
      <c r="AG8" s="23" t="b">
        <f>AE8=AF8</f>
        <v>0</v>
      </c>
      <c r="AH8" s="74" t="s">
        <v>74</v>
      </c>
    </row>
    <row r="9" spans="1:34" s="79" customFormat="1" ht="25.05" customHeight="1" x14ac:dyDescent="0.25">
      <c r="A9" s="70"/>
      <c r="B9" s="75">
        <f>$B$1</f>
        <v>46237</v>
      </c>
      <c r="C9" s="76">
        <f>WEEKDAY(B9,1)</f>
        <v>2</v>
      </c>
      <c r="D9" s="102" t="str">
        <f>$E$1</f>
        <v>FILA</v>
      </c>
      <c r="E9" s="85">
        <v>7226</v>
      </c>
      <c r="F9" s="13" t="s">
        <v>68</v>
      </c>
      <c r="G9" s="72"/>
      <c r="H9" s="77">
        <v>3</v>
      </c>
      <c r="I9" s="77"/>
      <c r="J9" s="119"/>
      <c r="K9" s="86">
        <v>16</v>
      </c>
      <c r="L9" s="77"/>
      <c r="M9" s="78"/>
      <c r="N9" s="86"/>
      <c r="O9" s="121"/>
      <c r="P9" s="98"/>
      <c r="Q9" s="98"/>
      <c r="S9" s="80">
        <f>SUMIF($G$5:$Q$5,$S$5,G9:Q9)</f>
        <v>19</v>
      </c>
      <c r="T9" s="81">
        <f>SUMIF($G$5:$Q$5,$T$5,G9:Q9)</f>
        <v>0</v>
      </c>
      <c r="U9" s="81">
        <f>SUMIF($G$5:$Q$5,$U$5,G9:Q9)</f>
        <v>0</v>
      </c>
      <c r="V9" s="81">
        <f>SUMIF($G$5:$Q$5,"件",G9:Q9)</f>
        <v>0</v>
      </c>
      <c r="W9" s="82">
        <f>SUMIF($G$5:$Q$5,$W$5,G9:Q9)</f>
        <v>0</v>
      </c>
      <c r="X9" s="83">
        <f>SUM(S9+(T9/3+W9/2))</f>
        <v>19</v>
      </c>
      <c r="Y9" s="84">
        <f>S9+T9+W9</f>
        <v>19</v>
      </c>
      <c r="Z9" s="17">
        <v>39</v>
      </c>
      <c r="AA9" s="17"/>
      <c r="AB9" s="17" t="s">
        <v>16</v>
      </c>
      <c r="AC9" s="17" t="s">
        <v>19</v>
      </c>
      <c r="AD9" s="17"/>
      <c r="AE9" s="24" t="s">
        <v>80</v>
      </c>
      <c r="AF9" s="22" t="str">
        <f>AB9</f>
        <v>8:30AM-9:00AM</v>
      </c>
      <c r="AG9" s="23" t="b">
        <f>AE9=AF9</f>
        <v>0</v>
      </c>
      <c r="AH9" s="74" t="s">
        <v>75</v>
      </c>
    </row>
    <row r="10" spans="1:34" s="79" customFormat="1" ht="25.05" customHeight="1" x14ac:dyDescent="0.25">
      <c r="A10" s="70"/>
      <c r="B10" s="75">
        <f>$B$1</f>
        <v>46237</v>
      </c>
      <c r="C10" s="76">
        <f>WEEKDAY(B10,1)</f>
        <v>2</v>
      </c>
      <c r="D10" s="102" t="str">
        <f>$E$1</f>
        <v>FILA</v>
      </c>
      <c r="E10" s="85">
        <v>7227</v>
      </c>
      <c r="F10" s="13" t="s">
        <v>69</v>
      </c>
      <c r="G10" s="72"/>
      <c r="H10" s="77">
        <v>1</v>
      </c>
      <c r="I10" s="124">
        <v>8</v>
      </c>
      <c r="J10" s="125">
        <v>0.88446000000000002</v>
      </c>
      <c r="K10" s="86"/>
      <c r="L10" s="77"/>
      <c r="M10" s="78"/>
      <c r="N10" s="86"/>
      <c r="O10" s="121"/>
      <c r="P10" s="98"/>
      <c r="Q10" s="101"/>
      <c r="S10" s="80">
        <f>SUMIF($G$5:$Q$5,$S$5,G10:Q10)</f>
        <v>1</v>
      </c>
      <c r="T10" s="81">
        <f>SUMIF($G$5:$Q$5,$T$5,G10:Q10)</f>
        <v>0</v>
      </c>
      <c r="U10" s="81">
        <f>SUMIF($G$5:$Q$5,$U$5,G10:Q10)</f>
        <v>0</v>
      </c>
      <c r="V10" s="81">
        <f>SUMIF($G$5:$Q$5,"件",G10:Q10)</f>
        <v>8</v>
      </c>
      <c r="W10" s="82">
        <f>SUMIF($G$5:$Q$5,$W$5,G10:Q10)</f>
        <v>0.88446000000000002</v>
      </c>
      <c r="X10" s="83">
        <f>SUM(S10+(T10/3+W10/2))</f>
        <v>1.4422299999999999</v>
      </c>
      <c r="Y10" s="84">
        <f>S10+T10+W10</f>
        <v>1.88446</v>
      </c>
      <c r="Z10" s="17">
        <v>39</v>
      </c>
      <c r="AA10" s="17"/>
      <c r="AB10" s="17" t="s">
        <v>16</v>
      </c>
      <c r="AC10" s="17" t="s">
        <v>19</v>
      </c>
      <c r="AD10" s="17"/>
      <c r="AE10" s="24" t="s">
        <v>81</v>
      </c>
      <c r="AF10" s="22" t="str">
        <f>AB10</f>
        <v>8:30AM-9:00AM</v>
      </c>
      <c r="AG10" s="23" t="b">
        <f>AE10=AF10</f>
        <v>0</v>
      </c>
      <c r="AH10" s="74" t="s">
        <v>76</v>
      </c>
    </row>
  </sheetData>
  <dataConsolidate/>
  <mergeCells count="12">
    <mergeCell ref="B4:B5"/>
    <mergeCell ref="C4:C5"/>
    <mergeCell ref="D4:D5"/>
    <mergeCell ref="E4:F5"/>
    <mergeCell ref="I4:J4"/>
    <mergeCell ref="S4:W4"/>
    <mergeCell ref="AE4:AE5"/>
    <mergeCell ref="AH4:AH5"/>
    <mergeCell ref="G3:J3"/>
    <mergeCell ref="K3:O3"/>
    <mergeCell ref="K4:M4"/>
    <mergeCell ref="N4:O4"/>
  </mergeCells>
  <phoneticPr fontId="4" type="noConversion"/>
  <conditionalFormatting sqref="E1:E5 E11:E1048573">
    <cfRule type="expression" dxfId="6" priority="5">
      <formula>SUM($G1:$Q1)&gt;0</formula>
    </cfRule>
  </conditionalFormatting>
  <conditionalFormatting sqref="E6:E10">
    <cfRule type="expression" dxfId="5" priority="4">
      <formula>SUM($F6:$Q6)&gt;0</formula>
    </cfRule>
  </conditionalFormatting>
  <conditionalFormatting sqref="E1048574:E1048576">
    <cfRule type="expression" dxfId="4" priority="15">
      <formula>SUM($G1048574:$Q1048575)&gt;0</formula>
    </cfRule>
  </conditionalFormatting>
  <conditionalFormatting sqref="E1:E1048576">
    <cfRule type="duplicateValues" dxfId="3" priority="1"/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19C60-485C-482C-81F1-886DA0F70442}">
  <sheetPr codeName="Sheet3"/>
  <dimension ref="A1:AH6"/>
  <sheetViews>
    <sheetView showGridLines="0" zoomScale="70" zoomScaleNormal="70" workbookViewId="0">
      <pane ySplit="5" topLeftCell="A6" activePane="bottomLeft" state="frozen"/>
      <selection pane="bottomLeft" activeCell="N12" sqref="N12"/>
    </sheetView>
  </sheetViews>
  <sheetFormatPr defaultColWidth="11.33203125" defaultRowHeight="25.05" customHeight="1" x14ac:dyDescent="0.25"/>
  <cols>
    <col min="1" max="1" width="1.5546875" style="2" customWidth="1"/>
    <col min="2" max="2" width="9.5546875" style="2" customWidth="1"/>
    <col min="3" max="4" width="9.5546875" style="3" customWidth="1"/>
    <col min="5" max="6" width="9.5546875" style="2" customWidth="1"/>
    <col min="7" max="8" width="9.5546875" style="73" customWidth="1"/>
    <col min="9" max="9" width="8.6640625" style="73" customWidth="1"/>
    <col min="10" max="10" width="8.109375" style="120" customWidth="1"/>
    <col min="11" max="14" width="9.5546875" style="73" customWidth="1"/>
    <col min="15" max="15" width="8.44140625" style="120" customWidth="1"/>
    <col min="16" max="16" width="14.6640625" style="73" bestFit="1" customWidth="1"/>
    <col min="17" max="17" width="9.5546875" style="73" customWidth="1"/>
    <col min="18" max="18" width="3.5546875" style="2" customWidth="1"/>
    <col min="19" max="23" width="9.5546875" style="2" customWidth="1"/>
    <col min="24" max="24" width="9.5546875" style="2" hidden="1" customWidth="1"/>
    <col min="25" max="25" width="9.5546875" style="4" hidden="1" customWidth="1"/>
    <col min="26" max="27" width="9.5546875" style="16" hidden="1" customWidth="1"/>
    <col min="28" max="29" width="15.5546875" style="16" hidden="1" customWidth="1"/>
    <col min="30" max="30" width="15.5546875" style="14" hidden="1" customWidth="1"/>
    <col min="31" max="31" width="20.5546875" style="3" customWidth="1"/>
    <col min="32" max="32" width="15.5546875" style="3" hidden="1" customWidth="1"/>
    <col min="33" max="33" width="9.5546875" style="2" hidden="1" customWidth="1"/>
    <col min="34" max="34" width="15.5546875" style="2" customWidth="1"/>
    <col min="35" max="16384" width="11.33203125" style="2"/>
  </cols>
  <sheetData>
    <row r="1" spans="1:34" ht="13.2" x14ac:dyDescent="0.25">
      <c r="B1" s="10">
        <v>46235</v>
      </c>
      <c r="C1" s="12">
        <f>WEEKDAY(B1,1)</f>
        <v>7</v>
      </c>
      <c r="D1" s="12"/>
      <c r="E1" s="11" t="s">
        <v>0</v>
      </c>
      <c r="G1" s="2"/>
      <c r="H1" s="2"/>
      <c r="I1" s="2"/>
      <c r="K1" s="2"/>
      <c r="L1" s="2"/>
      <c r="M1" s="2"/>
      <c r="N1" s="2"/>
      <c r="P1" s="2"/>
      <c r="Q1" s="2"/>
    </row>
    <row r="2" spans="1:34" ht="8.1" customHeight="1" x14ac:dyDescent="0.25">
      <c r="G2" s="2"/>
      <c r="H2" s="2"/>
      <c r="I2" s="2"/>
      <c r="K2" s="2"/>
      <c r="L2" s="2"/>
      <c r="M2" s="2"/>
      <c r="N2" s="2"/>
      <c r="P2" s="2"/>
      <c r="Q2" s="2"/>
    </row>
    <row r="3" spans="1:34" ht="13.2" x14ac:dyDescent="0.25">
      <c r="B3" s="9" t="s">
        <v>1</v>
      </c>
      <c r="G3" s="136"/>
      <c r="H3" s="136"/>
      <c r="I3" s="136"/>
      <c r="J3" s="136"/>
      <c r="K3" s="136"/>
      <c r="L3" s="137"/>
      <c r="M3" s="137"/>
      <c r="N3" s="137"/>
      <c r="O3" s="137"/>
      <c r="P3" s="2"/>
      <c r="Q3" s="2"/>
    </row>
    <row r="4" spans="1:34" ht="13.2" x14ac:dyDescent="0.25">
      <c r="B4" s="126" t="s">
        <v>23</v>
      </c>
      <c r="C4" s="127"/>
      <c r="D4" s="128" t="s">
        <v>59</v>
      </c>
      <c r="E4" s="129" t="s">
        <v>25</v>
      </c>
      <c r="F4" s="130"/>
      <c r="G4" s="93" t="s">
        <v>55</v>
      </c>
      <c r="H4" s="91" t="s">
        <v>56</v>
      </c>
      <c r="I4" s="131" t="s">
        <v>54</v>
      </c>
      <c r="J4" s="132"/>
      <c r="K4" s="138" t="s">
        <v>3</v>
      </c>
      <c r="L4" s="139"/>
      <c r="M4" s="140"/>
      <c r="N4" s="141" t="s">
        <v>58</v>
      </c>
      <c r="O4" s="142"/>
      <c r="P4" s="97" t="s">
        <v>2</v>
      </c>
      <c r="Q4" s="99" t="s">
        <v>24</v>
      </c>
      <c r="R4" s="1"/>
      <c r="S4" s="133" t="s">
        <v>4</v>
      </c>
      <c r="T4" s="134"/>
      <c r="U4" s="134"/>
      <c r="V4" s="134"/>
      <c r="W4" s="135"/>
      <c r="X4" s="5"/>
      <c r="Y4" s="6"/>
      <c r="Z4" s="15"/>
      <c r="AA4" s="15"/>
      <c r="AB4" s="15"/>
      <c r="AC4" s="15"/>
      <c r="AD4" s="15"/>
      <c r="AE4" s="134" t="s">
        <v>5</v>
      </c>
      <c r="AH4" s="134" t="s">
        <v>6</v>
      </c>
    </row>
    <row r="5" spans="1:34" s="1" customFormat="1" ht="13.2" x14ac:dyDescent="0.25">
      <c r="B5" s="126"/>
      <c r="C5" s="127"/>
      <c r="D5" s="128"/>
      <c r="E5" s="129"/>
      <c r="F5" s="130"/>
      <c r="G5" s="94" t="s">
        <v>53</v>
      </c>
      <c r="H5" s="87" t="s">
        <v>53</v>
      </c>
      <c r="I5" s="87" t="s">
        <v>57</v>
      </c>
      <c r="J5" s="119" t="s">
        <v>52</v>
      </c>
      <c r="K5" s="95" t="s">
        <v>7</v>
      </c>
      <c r="L5" s="88" t="s">
        <v>21</v>
      </c>
      <c r="M5" s="96" t="s">
        <v>33</v>
      </c>
      <c r="N5" s="95" t="s">
        <v>34</v>
      </c>
      <c r="O5" s="121" t="s">
        <v>51</v>
      </c>
      <c r="P5" s="92" t="s">
        <v>53</v>
      </c>
      <c r="Q5" s="100" t="s">
        <v>7</v>
      </c>
      <c r="R5" s="2"/>
      <c r="S5" s="103" t="s">
        <v>7</v>
      </c>
      <c r="T5" s="89" t="s">
        <v>21</v>
      </c>
      <c r="U5" s="90" t="s">
        <v>33</v>
      </c>
      <c r="V5" s="88" t="s">
        <v>50</v>
      </c>
      <c r="W5" s="96" t="s">
        <v>51</v>
      </c>
      <c r="X5" s="5" t="s">
        <v>8</v>
      </c>
      <c r="Y5" s="8" t="s">
        <v>9</v>
      </c>
      <c r="Z5" s="7" t="s">
        <v>10</v>
      </c>
      <c r="AA5" s="7" t="s">
        <v>11</v>
      </c>
      <c r="AB5" s="7" t="s">
        <v>12</v>
      </c>
      <c r="AC5" s="7" t="s">
        <v>13</v>
      </c>
      <c r="AD5" s="7" t="s">
        <v>14</v>
      </c>
      <c r="AE5" s="134"/>
      <c r="AF5" s="18"/>
      <c r="AG5" s="19"/>
      <c r="AH5" s="134"/>
    </row>
    <row r="6" spans="1:34" s="79" customFormat="1" ht="25.05" customHeight="1" x14ac:dyDescent="0.25">
      <c r="A6" s="70"/>
      <c r="B6" s="75">
        <f>$B$1</f>
        <v>46235</v>
      </c>
      <c r="C6" s="76">
        <f>WEEKDAY(B6,1)</f>
        <v>7</v>
      </c>
      <c r="D6" s="102" t="str">
        <f>$E$1</f>
        <v>FILA</v>
      </c>
      <c r="E6" s="122">
        <v>7215</v>
      </c>
      <c r="F6" s="13" t="s">
        <v>65</v>
      </c>
      <c r="G6" s="72"/>
      <c r="H6" s="77"/>
      <c r="I6" s="77"/>
      <c r="J6" s="119"/>
      <c r="K6" s="86">
        <v>24</v>
      </c>
      <c r="L6" s="77"/>
      <c r="M6" s="78"/>
      <c r="N6" s="86">
        <v>2</v>
      </c>
      <c r="O6" s="121">
        <v>0.38447999999999999</v>
      </c>
      <c r="P6" s="98"/>
      <c r="Q6" s="98"/>
      <c r="S6" s="80">
        <f>SUMIF($G$5:$Q$5,$S$5,G6:Q6)</f>
        <v>24</v>
      </c>
      <c r="T6" s="81">
        <f>SUMIF($G$5:$Q$5,$T$5,G6:Q6)</f>
        <v>0</v>
      </c>
      <c r="U6" s="81">
        <f>SUMIF($G$5:$Q$5,$U$5,G6:Q6)</f>
        <v>0</v>
      </c>
      <c r="V6" s="81">
        <f>SUMIF($G$5:$Q$5,"件",G6:Q6)</f>
        <v>2</v>
      </c>
      <c r="W6" s="82">
        <f>SUMIF($G$5:$Q$5,$W$5,G6:Q6)</f>
        <v>0.38447999999999999</v>
      </c>
      <c r="X6" s="83">
        <f>SUM(S6+(T6/3+W6/2))</f>
        <v>24.192240000000002</v>
      </c>
      <c r="Y6" s="84">
        <f>S6+T6+W6</f>
        <v>24.38448</v>
      </c>
      <c r="Z6" s="17">
        <v>34</v>
      </c>
      <c r="AA6" s="17">
        <v>49</v>
      </c>
      <c r="AB6" s="17" t="s">
        <v>15</v>
      </c>
      <c r="AC6" s="17" t="s">
        <v>16</v>
      </c>
      <c r="AD6" s="17" t="s">
        <v>49</v>
      </c>
      <c r="AE6" s="24" t="s">
        <v>80</v>
      </c>
      <c r="AF6" s="22" t="str">
        <f>AB6</f>
        <v>9:30AM-10:00AM</v>
      </c>
      <c r="AG6" s="23" t="b">
        <f>AE6=AF6</f>
        <v>0</v>
      </c>
      <c r="AH6" s="74" t="s">
        <v>73</v>
      </c>
    </row>
  </sheetData>
  <dataConsolidate/>
  <mergeCells count="12">
    <mergeCell ref="S4:W4"/>
    <mergeCell ref="AE4:AE5"/>
    <mergeCell ref="AH4:AH5"/>
    <mergeCell ref="G3:J3"/>
    <mergeCell ref="K3:O3"/>
    <mergeCell ref="K4:M4"/>
    <mergeCell ref="N4:O4"/>
    <mergeCell ref="B4:B5"/>
    <mergeCell ref="C4:C5"/>
    <mergeCell ref="D4:D5"/>
    <mergeCell ref="E4:F5"/>
    <mergeCell ref="I4:J4"/>
  </mergeCells>
  <phoneticPr fontId="4" type="noConversion"/>
  <conditionalFormatting sqref="E1:E5 E7:E1048569">
    <cfRule type="expression" dxfId="2" priority="4">
      <formula>SUM($G1:$Q1)&gt;0</formula>
    </cfRule>
  </conditionalFormatting>
  <conditionalFormatting sqref="E6">
    <cfRule type="expression" dxfId="1" priority="3">
      <formula>SUM($F6:$Q6)&gt;0</formula>
    </cfRule>
  </conditionalFormatting>
  <conditionalFormatting sqref="E1048570:E1048576">
    <cfRule type="expression" dxfId="0" priority="16">
      <formula>SUM($G1048570:$Q1048571)&gt;0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257F2-F556-47E2-9427-230D06717BA1}">
  <sheetPr codeName="SheetT">
    <tabColor theme="0" tint="-0.499984740745262"/>
  </sheetPr>
  <dimension ref="A1:K33"/>
  <sheetViews>
    <sheetView showGridLines="0" zoomScale="85" zoomScaleNormal="85" workbookViewId="0">
      <selection sqref="A1:H1"/>
    </sheetView>
  </sheetViews>
  <sheetFormatPr defaultColWidth="9" defaultRowHeight="13.2" x14ac:dyDescent="0.25"/>
  <cols>
    <col min="1" max="1" width="15.5546875" style="27" customWidth="1"/>
    <col min="2" max="2" width="25.5546875" style="28" customWidth="1"/>
    <col min="3" max="3" width="12.5546875" style="28" customWidth="1"/>
    <col min="4" max="7" width="12.5546875" style="29" customWidth="1"/>
    <col min="8" max="8" width="27.77734375" style="26" customWidth="1"/>
    <col min="9" max="11" width="9" style="26"/>
    <col min="12" max="16384" width="9" style="27"/>
  </cols>
  <sheetData>
    <row r="1" spans="1:11" ht="27.6" x14ac:dyDescent="0.25">
      <c r="A1" s="153" t="s">
        <v>27</v>
      </c>
      <c r="B1" s="153"/>
      <c r="C1" s="153"/>
      <c r="D1" s="153"/>
      <c r="E1" s="153"/>
      <c r="F1" s="153"/>
      <c r="G1" s="153"/>
      <c r="H1" s="153"/>
    </row>
    <row r="2" spans="1:11" s="34" customFormat="1" ht="25.05" customHeight="1" thickBot="1" x14ac:dyDescent="0.3">
      <c r="A2" s="33" t="s">
        <v>40</v>
      </c>
      <c r="B2" s="40">
        <v>46242</v>
      </c>
      <c r="C2" s="33" t="s">
        <v>41</v>
      </c>
      <c r="D2" s="154" t="s">
        <v>82</v>
      </c>
      <c r="E2" s="154"/>
      <c r="F2" s="33"/>
      <c r="G2" s="33"/>
      <c r="H2" s="41" t="s">
        <v>22</v>
      </c>
      <c r="I2" s="35"/>
      <c r="J2" s="35"/>
      <c r="K2" s="35"/>
    </row>
    <row r="3" spans="1:11" s="34" customFormat="1" ht="15.6" x14ac:dyDescent="0.25">
      <c r="A3" s="150" t="s">
        <v>35</v>
      </c>
      <c r="B3" s="151"/>
      <c r="C3" s="151"/>
      <c r="D3" s="151"/>
      <c r="E3" s="151"/>
      <c r="F3" s="151"/>
      <c r="G3" s="151"/>
      <c r="H3" s="152"/>
      <c r="I3" s="35"/>
      <c r="J3" s="35"/>
      <c r="K3" s="35"/>
    </row>
    <row r="4" spans="1:11" s="34" customFormat="1" ht="15.6" x14ac:dyDescent="0.25">
      <c r="A4" s="43" t="s">
        <v>43</v>
      </c>
      <c r="B4" s="30" t="s">
        <v>42</v>
      </c>
      <c r="C4" s="30"/>
      <c r="D4" s="30"/>
      <c r="E4" s="30"/>
      <c r="F4" s="31"/>
      <c r="G4" s="31"/>
      <c r="H4" s="44"/>
      <c r="I4" s="35"/>
      <c r="J4" s="35"/>
      <c r="K4" s="35"/>
    </row>
    <row r="5" spans="1:11" s="34" customFormat="1" ht="15.6" x14ac:dyDescent="0.25">
      <c r="A5" s="43" t="s">
        <v>44</v>
      </c>
      <c r="B5" s="30" t="s">
        <v>45</v>
      </c>
      <c r="C5" s="30"/>
      <c r="D5" s="30"/>
      <c r="E5" s="30"/>
      <c r="F5" s="31"/>
      <c r="G5" s="31"/>
      <c r="H5" s="44"/>
      <c r="I5" s="35"/>
      <c r="J5" s="35"/>
      <c r="K5" s="35"/>
    </row>
    <row r="6" spans="1:11" s="34" customFormat="1" ht="15.6" x14ac:dyDescent="0.25">
      <c r="A6" s="45"/>
      <c r="B6" s="30" t="s">
        <v>28</v>
      </c>
      <c r="C6" s="30"/>
      <c r="D6" s="30"/>
      <c r="E6" s="30"/>
      <c r="F6" s="32"/>
      <c r="G6" s="32"/>
      <c r="H6" s="46"/>
      <c r="I6" s="35"/>
      <c r="J6" s="35"/>
      <c r="K6" s="35"/>
    </row>
    <row r="7" spans="1:11" s="34" customFormat="1" ht="15.6" x14ac:dyDescent="0.25">
      <c r="A7" s="45"/>
      <c r="B7" s="30" t="s">
        <v>29</v>
      </c>
      <c r="C7" s="30"/>
      <c r="D7" s="30"/>
      <c r="E7" s="30"/>
      <c r="F7" s="32"/>
      <c r="G7" s="32"/>
      <c r="H7" s="46"/>
      <c r="I7" s="35"/>
      <c r="J7" s="35"/>
      <c r="K7" s="35"/>
    </row>
    <row r="8" spans="1:11" s="34" customFormat="1" ht="80.099999999999994" customHeight="1" thickBot="1" x14ac:dyDescent="0.3">
      <c r="A8" s="47" t="s">
        <v>30</v>
      </c>
      <c r="B8" s="145" t="s">
        <v>83</v>
      </c>
      <c r="C8" s="145"/>
      <c r="D8" s="145"/>
      <c r="E8" s="145"/>
      <c r="F8" s="145"/>
      <c r="G8" s="145"/>
      <c r="H8" s="146"/>
      <c r="I8" s="35"/>
      <c r="J8" s="35"/>
      <c r="K8" s="35"/>
    </row>
    <row r="9" spans="1:11" s="34" customFormat="1" ht="15.6" x14ac:dyDescent="0.25">
      <c r="A9" s="147" t="s">
        <v>36</v>
      </c>
      <c r="B9" s="148"/>
      <c r="C9" s="148"/>
      <c r="D9" s="148"/>
      <c r="E9" s="148"/>
      <c r="F9" s="148"/>
      <c r="G9" s="148"/>
      <c r="H9" s="149"/>
      <c r="I9" s="35"/>
      <c r="J9" s="35"/>
      <c r="K9" s="35"/>
    </row>
    <row r="10" spans="1:11" s="34" customFormat="1" ht="15" x14ac:dyDescent="0.25">
      <c r="A10" s="106" t="s">
        <v>60</v>
      </c>
      <c r="B10" s="107" t="s">
        <v>61</v>
      </c>
      <c r="C10" s="107" t="s">
        <v>7</v>
      </c>
      <c r="D10" s="107" t="s">
        <v>21</v>
      </c>
      <c r="E10" s="107" t="s">
        <v>20</v>
      </c>
      <c r="F10" s="104" t="s">
        <v>48</v>
      </c>
      <c r="G10" s="105" t="s">
        <v>62</v>
      </c>
      <c r="H10" s="108" t="s">
        <v>63</v>
      </c>
      <c r="I10" s="35"/>
      <c r="J10" s="35"/>
      <c r="K10" s="35"/>
    </row>
    <row r="11" spans="1:11" s="34" customFormat="1" ht="20.100000000000001" customHeight="1" x14ac:dyDescent="0.25">
      <c r="A11" s="64">
        <f>ROW(A1)</f>
        <v>1</v>
      </c>
      <c r="B11" s="116" t="s">
        <v>84</v>
      </c>
      <c r="C11" s="66">
        <v>3</v>
      </c>
      <c r="D11" s="66"/>
      <c r="E11" s="66"/>
      <c r="F11" s="66"/>
      <c r="G11" s="113"/>
      <c r="H11" s="68"/>
      <c r="I11" s="35"/>
      <c r="J11" s="35"/>
      <c r="K11" s="35"/>
    </row>
    <row r="12" spans="1:11" s="34" customFormat="1" ht="20.100000000000001" customHeight="1" x14ac:dyDescent="0.25">
      <c r="A12" s="64"/>
      <c r="B12" s="116"/>
      <c r="C12" s="66"/>
      <c r="D12" s="66"/>
      <c r="E12" s="66"/>
      <c r="F12" s="66"/>
      <c r="G12" s="113"/>
      <c r="H12" s="68"/>
      <c r="I12" s="35"/>
      <c r="J12" s="35"/>
      <c r="K12" s="35"/>
    </row>
    <row r="13" spans="1:11" s="34" customFormat="1" ht="20.100000000000001" customHeight="1" x14ac:dyDescent="0.25">
      <c r="A13" s="64"/>
      <c r="B13" s="116"/>
      <c r="C13" s="66"/>
      <c r="D13" s="66"/>
      <c r="E13" s="66"/>
      <c r="F13" s="66"/>
      <c r="G13" s="113"/>
      <c r="H13" s="68"/>
      <c r="I13" s="35"/>
      <c r="J13" s="35"/>
      <c r="K13" s="35"/>
    </row>
    <row r="14" spans="1:11" s="34" customFormat="1" ht="20.100000000000001" customHeight="1" x14ac:dyDescent="0.25">
      <c r="A14" s="64"/>
      <c r="B14" s="116"/>
      <c r="C14" s="66"/>
      <c r="D14" s="66"/>
      <c r="E14" s="66"/>
      <c r="F14" s="66"/>
      <c r="G14" s="113"/>
      <c r="H14" s="68"/>
      <c r="I14" s="35"/>
      <c r="J14" s="35"/>
      <c r="K14" s="35"/>
    </row>
    <row r="15" spans="1:11" s="34" customFormat="1" ht="20.100000000000001" customHeight="1" x14ac:dyDescent="0.25">
      <c r="A15" s="64"/>
      <c r="B15" s="116"/>
      <c r="C15" s="66"/>
      <c r="D15" s="66"/>
      <c r="E15" s="66"/>
      <c r="F15" s="66"/>
      <c r="G15" s="113"/>
      <c r="H15" s="68"/>
      <c r="I15" s="35"/>
      <c r="J15" s="35"/>
      <c r="K15" s="35"/>
    </row>
    <row r="16" spans="1:11" s="34" customFormat="1" ht="20.100000000000001" customHeight="1" x14ac:dyDescent="0.25">
      <c r="A16" s="64"/>
      <c r="B16" s="116"/>
      <c r="C16" s="66"/>
      <c r="D16" s="66"/>
      <c r="E16" s="66"/>
      <c r="F16" s="66"/>
      <c r="G16" s="113"/>
      <c r="H16" s="68"/>
      <c r="I16" s="35"/>
      <c r="J16" s="35"/>
      <c r="K16" s="35"/>
    </row>
    <row r="17" spans="1:11" s="34" customFormat="1" ht="20.100000000000001" customHeight="1" x14ac:dyDescent="0.25">
      <c r="A17" s="64"/>
      <c r="B17" s="116"/>
      <c r="C17" s="66"/>
      <c r="D17" s="66"/>
      <c r="E17" s="66"/>
      <c r="F17" s="66"/>
      <c r="G17" s="113"/>
      <c r="H17" s="68"/>
      <c r="I17" s="35"/>
      <c r="J17" s="35"/>
      <c r="K17" s="35"/>
    </row>
    <row r="18" spans="1:11" s="34" customFormat="1" ht="20.100000000000001" customHeight="1" x14ac:dyDescent="0.25">
      <c r="A18" s="65"/>
      <c r="B18" s="117"/>
      <c r="C18" s="67"/>
      <c r="D18" s="67"/>
      <c r="E18" s="67"/>
      <c r="F18" s="67"/>
      <c r="G18" s="114"/>
      <c r="H18" s="69"/>
      <c r="I18" s="35"/>
      <c r="J18" s="35"/>
      <c r="K18" s="35"/>
    </row>
    <row r="19" spans="1:11" s="34" customFormat="1" ht="10.050000000000001" customHeight="1" x14ac:dyDescent="0.25">
      <c r="A19" s="71"/>
      <c r="B19" s="31"/>
      <c r="C19" s="31"/>
      <c r="D19" s="31"/>
      <c r="E19" s="31"/>
      <c r="F19" s="31"/>
      <c r="G19" s="31"/>
      <c r="H19" s="48"/>
      <c r="I19" s="35"/>
      <c r="J19" s="35"/>
      <c r="K19" s="35"/>
    </row>
    <row r="20" spans="1:11" s="34" customFormat="1" ht="15" x14ac:dyDescent="0.25">
      <c r="A20" s="45"/>
      <c r="B20" s="30"/>
      <c r="C20" s="109" t="s">
        <v>31</v>
      </c>
      <c r="D20" s="109" t="s">
        <v>32</v>
      </c>
      <c r="E20" s="109" t="s">
        <v>33</v>
      </c>
      <c r="F20" s="111" t="s">
        <v>34</v>
      </c>
      <c r="G20" s="112" t="s">
        <v>51</v>
      </c>
      <c r="H20" s="110" t="s">
        <v>46</v>
      </c>
      <c r="I20" s="35"/>
      <c r="J20" s="35"/>
      <c r="K20" s="35"/>
    </row>
    <row r="21" spans="1:11" s="34" customFormat="1" ht="25.05" customHeight="1" x14ac:dyDescent="0.25">
      <c r="A21" s="45"/>
      <c r="B21" s="61" t="s">
        <v>47</v>
      </c>
      <c r="C21" s="62">
        <f>SUM(C11:C18)</f>
        <v>3</v>
      </c>
      <c r="D21" s="62">
        <f>SUM(D11:D18)</f>
        <v>0</v>
      </c>
      <c r="E21" s="62">
        <f>SUM(E11:E18)</f>
        <v>0</v>
      </c>
      <c r="F21" s="62">
        <f>SUM(F11:F18)</f>
        <v>0</v>
      </c>
      <c r="G21" s="115">
        <f>SUM(G11:G18)</f>
        <v>0</v>
      </c>
      <c r="H21" s="63"/>
      <c r="I21" s="35"/>
      <c r="J21" s="35"/>
      <c r="K21" s="35"/>
    </row>
    <row r="22" spans="1:11" s="34" customFormat="1" ht="10.050000000000001" customHeight="1" thickBot="1" x14ac:dyDescent="0.3">
      <c r="A22" s="49"/>
      <c r="B22" s="50"/>
      <c r="C22" s="51"/>
      <c r="D22" s="51"/>
      <c r="E22" s="51"/>
      <c r="F22" s="51"/>
      <c r="G22" s="51"/>
      <c r="H22" s="52"/>
      <c r="I22" s="35"/>
      <c r="J22" s="35"/>
      <c r="K22" s="35"/>
    </row>
    <row r="23" spans="1:11" s="34" customFormat="1" ht="15.6" x14ac:dyDescent="0.25">
      <c r="A23" s="150" t="s">
        <v>37</v>
      </c>
      <c r="B23" s="151"/>
      <c r="C23" s="151"/>
      <c r="D23" s="151"/>
      <c r="E23" s="151"/>
      <c r="F23" s="151"/>
      <c r="G23" s="151"/>
      <c r="H23" s="152"/>
      <c r="I23" s="35"/>
      <c r="J23" s="35"/>
      <c r="K23" s="35"/>
    </row>
    <row r="24" spans="1:11" s="34" customFormat="1" ht="35.1" customHeight="1" x14ac:dyDescent="0.35">
      <c r="A24" s="56"/>
      <c r="B24" s="57"/>
      <c r="C24" s="57"/>
      <c r="D24" s="58"/>
      <c r="E24" s="58"/>
      <c r="F24" s="143" t="str">
        <f>"Name:
"&amp;H2&amp;"签收人："</f>
        <v>Name:
FILA签收人：</v>
      </c>
      <c r="G24" s="143"/>
      <c r="H24" s="144"/>
      <c r="I24" s="35"/>
      <c r="J24" s="35"/>
      <c r="K24" s="35"/>
    </row>
    <row r="25" spans="1:11" s="34" customFormat="1" ht="30" customHeight="1" x14ac:dyDescent="0.35">
      <c r="A25" s="59"/>
      <c r="B25" s="58"/>
      <c r="C25" s="58"/>
      <c r="D25" s="58"/>
      <c r="E25" s="58"/>
      <c r="F25" s="58" t="s">
        <v>38</v>
      </c>
      <c r="G25" s="58"/>
      <c r="H25" s="60"/>
      <c r="I25" s="35"/>
      <c r="J25" s="35"/>
      <c r="K25" s="35"/>
    </row>
    <row r="26" spans="1:11" s="34" customFormat="1" ht="90" customHeight="1" thickBot="1" x14ac:dyDescent="0.3">
      <c r="A26" s="49"/>
      <c r="B26" s="53"/>
      <c r="C26" s="53"/>
      <c r="D26" s="53"/>
      <c r="E26" s="54"/>
      <c r="F26" s="53" t="s">
        <v>39</v>
      </c>
      <c r="G26" s="53"/>
      <c r="H26" s="55"/>
      <c r="I26" s="35"/>
      <c r="J26" s="35"/>
      <c r="K26" s="35"/>
    </row>
    <row r="27" spans="1:11" s="34" customFormat="1" ht="15" x14ac:dyDescent="0.25">
      <c r="A27" s="30"/>
      <c r="B27" s="30"/>
      <c r="C27" s="30"/>
      <c r="D27" s="30"/>
      <c r="E27" s="42"/>
      <c r="F27" s="30"/>
      <c r="G27" s="30"/>
      <c r="H27" s="30"/>
      <c r="I27" s="35"/>
      <c r="J27" s="35"/>
      <c r="K27" s="35"/>
    </row>
    <row r="28" spans="1:11" s="34" customFormat="1" ht="15" x14ac:dyDescent="0.25">
      <c r="A28" s="30"/>
      <c r="B28" s="30"/>
      <c r="C28" s="30"/>
      <c r="D28" s="30"/>
      <c r="E28" s="42"/>
      <c r="F28" s="30"/>
      <c r="G28" s="30"/>
      <c r="H28" s="30"/>
      <c r="I28" s="35"/>
      <c r="J28" s="35"/>
      <c r="K28" s="35"/>
    </row>
    <row r="29" spans="1:11" s="34" customFormat="1" ht="15" x14ac:dyDescent="0.25">
      <c r="A29" s="30"/>
      <c r="B29" s="30"/>
      <c r="C29" s="30"/>
      <c r="D29" s="30"/>
      <c r="E29" s="42"/>
      <c r="F29" s="30"/>
      <c r="G29" s="30"/>
      <c r="H29" s="30"/>
      <c r="I29" s="35"/>
      <c r="J29" s="35"/>
      <c r="K29" s="35"/>
    </row>
    <row r="30" spans="1:11" ht="17.399999999999999" x14ac:dyDescent="0.25">
      <c r="A30" s="36"/>
      <c r="B30" s="37"/>
      <c r="C30" s="37"/>
      <c r="D30" s="38"/>
      <c r="E30" s="38"/>
      <c r="F30" s="38"/>
      <c r="G30" s="38"/>
      <c r="H30" s="39"/>
    </row>
    <row r="31" spans="1:11" ht="17.399999999999999" x14ac:dyDescent="0.25">
      <c r="A31" s="36"/>
      <c r="B31" s="37"/>
      <c r="C31" s="37"/>
      <c r="D31" s="38"/>
      <c r="E31" s="38"/>
      <c r="F31" s="38"/>
      <c r="G31" s="38"/>
      <c r="H31" s="39"/>
    </row>
    <row r="32" spans="1:11" ht="17.399999999999999" x14ac:dyDescent="0.25">
      <c r="A32" s="36"/>
      <c r="B32" s="37"/>
      <c r="C32" s="37"/>
      <c r="D32" s="38"/>
      <c r="E32" s="38"/>
      <c r="F32" s="38"/>
      <c r="G32" s="38"/>
      <c r="H32" s="39"/>
    </row>
    <row r="33" spans="1:8" ht="17.399999999999999" x14ac:dyDescent="0.25">
      <c r="A33" s="36"/>
      <c r="B33" s="37"/>
      <c r="C33" s="37"/>
      <c r="D33" s="38"/>
      <c r="E33" s="38"/>
      <c r="F33" s="38"/>
      <c r="G33" s="38"/>
      <c r="H33" s="39"/>
    </row>
  </sheetData>
  <dataConsolidate/>
  <mergeCells count="7">
    <mergeCell ref="F24:H24"/>
    <mergeCell ref="B8:H8"/>
    <mergeCell ref="A9:H9"/>
    <mergeCell ref="A23:H23"/>
    <mergeCell ref="A1:H1"/>
    <mergeCell ref="A3:H3"/>
    <mergeCell ref="D2:E2"/>
  </mergeCells>
  <phoneticPr fontId="4" type="noConversion"/>
  <printOptions horizontalCentered="1" verticalCentered="1"/>
  <pageMargins left="0.39370078740157483" right="0.39370078740157483" top="0.19685039370078741" bottom="0.19685039370078741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Blank</vt:lpstr>
      <vt:lpstr>8-8</vt:lpstr>
      <vt:lpstr>8-7</vt:lpstr>
      <vt:lpstr>8-6</vt:lpstr>
      <vt:lpstr>8-5</vt:lpstr>
      <vt:lpstr>8-3</vt:lpstr>
      <vt:lpstr>8-1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Binbin Sun</dc:creator>
  <cp:lastModifiedBy>Louise Yan</cp:lastModifiedBy>
  <cp:lastPrinted>2025-12-17T05:20:11Z</cp:lastPrinted>
  <dcterms:created xsi:type="dcterms:W3CDTF">2015-06-05T18:17:20Z</dcterms:created>
  <dcterms:modified xsi:type="dcterms:W3CDTF">2026-08-07T08:03:33Z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55b24b8-e69b-4583-bfd0-d64b5cee0119_Enabled">
    <vt:lpwstr>true</vt:lpwstr>
  </property>
  <property fmtid="{D5CDD505-2E9C-101B-9397-08002B2CF9AE}" pid="3" name="MSIP_Label_455b24b8-e69b-4583-bfd0-d64b5cee0119_SetDate">
    <vt:lpwstr>2025-07-11T04:21:54Z</vt:lpwstr>
  </property>
  <property fmtid="{D5CDD505-2E9C-101B-9397-08002B2CF9AE}" pid="4" name="MSIP_Label_455b24b8-e69b-4583-bfd0-d64b5cee0119_Method">
    <vt:lpwstr>Privileged</vt:lpwstr>
  </property>
  <property fmtid="{D5CDD505-2E9C-101B-9397-08002B2CF9AE}" pid="5" name="MSIP_Label_455b24b8-e69b-4583-bfd0-d64b5cee0119_Name">
    <vt:lpwstr>Public</vt:lpwstr>
  </property>
  <property fmtid="{D5CDD505-2E9C-101B-9397-08002B2CF9AE}" pid="6" name="MSIP_Label_455b24b8-e69b-4583-bfd0-d64b5cee0119_SiteId">
    <vt:lpwstr>05d75c05-fa1a-42e7-9cf1-eb416c396f2d</vt:lpwstr>
  </property>
  <property fmtid="{D5CDD505-2E9C-101B-9397-08002B2CF9AE}" pid="7" name="MSIP_Label_455b24b8-e69b-4583-bfd0-d64b5cee0119_ActionId">
    <vt:lpwstr>ce59d0bb-d7cb-4681-b120-9edd6eaf7606</vt:lpwstr>
  </property>
  <property fmtid="{D5CDD505-2E9C-101B-9397-08002B2CF9AE}" pid="8" name="MSIP_Label_455b24b8-e69b-4583-bfd0-d64b5cee0119_ContentBits">
    <vt:lpwstr>0</vt:lpwstr>
  </property>
  <property fmtid="{D5CDD505-2E9C-101B-9397-08002B2CF9AE}" pid="9" name="MSIP_Label_455b24b8-e69b-4583-bfd0-d64b5cee0119_Tag">
    <vt:lpwstr>10, 0, 1, 1</vt:lpwstr>
  </property>
</Properties>
</file>